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2.xml" ContentType="application/vnd.openxmlformats-officedocument.drawingml.chart+xml"/>
  <Default Extension="emf" ContentType="image/x-emf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mbeddings/oleObject1.bin" ContentType="application/vnd.openxmlformats-officedocument.oleObject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embeddings/oleObject2.bin" ContentType="application/vnd.openxmlformats-officedocument.oleObject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8010" activeTab="1"/>
  </bookViews>
  <sheets>
    <sheet name="Molla" sheetId="1" r:id="rId1"/>
    <sheet name="Oscillazione" sheetId="4" r:id="rId2"/>
  </sheets>
  <definedNames>
    <definedName name="_xlnm.Print_Area" localSheetId="0">Molla!$E$1:$R$66</definedName>
    <definedName name="_xlnm.Print_Area" localSheetId="1">Oscillazione!$H$1:$W$33</definedName>
  </definedNames>
  <calcPr calcId="125725"/>
</workbook>
</file>

<file path=xl/calcChain.xml><?xml version="1.0" encoding="utf-8"?>
<calcChain xmlns="http://schemas.openxmlformats.org/spreadsheetml/2006/main">
  <c r="L10" i="4"/>
  <c r="AD6"/>
  <c r="AD5"/>
  <c r="Z6"/>
  <c r="Z5"/>
  <c r="L16"/>
  <c r="L15"/>
  <c r="L14"/>
  <c r="L13"/>
  <c r="J16"/>
  <c r="J14"/>
  <c r="J13"/>
  <c r="J10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64"/>
  <c r="C65"/>
  <c r="C66"/>
  <c r="C67"/>
  <c r="C68"/>
  <c r="C69"/>
  <c r="C70"/>
  <c r="C71"/>
  <c r="C72"/>
  <c r="C73"/>
  <c r="C74"/>
  <c r="C75"/>
  <c r="C76"/>
  <c r="C77"/>
  <c r="C78"/>
  <c r="C79"/>
  <c r="C80"/>
  <c r="C81"/>
  <c r="C82"/>
  <c r="C83"/>
  <c r="C84"/>
  <c r="C85"/>
  <c r="C86"/>
  <c r="C87"/>
  <c r="C88"/>
  <c r="C89"/>
  <c r="C90"/>
  <c r="C91"/>
  <c r="C92"/>
  <c r="C93"/>
  <c r="C94"/>
  <c r="C95"/>
  <c r="C96"/>
  <c r="C97"/>
  <c r="C98"/>
  <c r="C99"/>
  <c r="C100"/>
  <c r="C101"/>
  <c r="C102"/>
  <c r="C103"/>
  <c r="C104"/>
  <c r="C105"/>
  <c r="C106"/>
  <c r="C107"/>
  <c r="C108"/>
  <c r="C109"/>
  <c r="C110"/>
  <c r="C111"/>
  <c r="C112"/>
  <c r="C113"/>
  <c r="C114"/>
  <c r="C115"/>
  <c r="C116"/>
  <c r="C117"/>
  <c r="C118"/>
  <c r="C119"/>
  <c r="C120"/>
  <c r="C121"/>
  <c r="C122"/>
  <c r="C123"/>
  <c r="C124"/>
  <c r="C125"/>
  <c r="C126"/>
  <c r="C127"/>
  <c r="C128"/>
  <c r="C129"/>
  <c r="C130"/>
  <c r="C131"/>
  <c r="C132"/>
  <c r="C133"/>
  <c r="C134"/>
  <c r="C135"/>
  <c r="C136"/>
  <c r="C137"/>
  <c r="C7"/>
  <c r="L8"/>
  <c r="J6"/>
  <c r="K22" i="1"/>
  <c r="I22"/>
  <c r="G22"/>
  <c r="E22"/>
  <c r="Q4" i="4"/>
  <c r="I4"/>
  <c r="I31" i="1"/>
  <c r="H31"/>
  <c r="G31"/>
  <c r="F31"/>
  <c r="K20"/>
  <c r="K19"/>
  <c r="I20"/>
  <c r="I19"/>
  <c r="G20"/>
  <c r="G19"/>
  <c r="E20"/>
  <c r="E19"/>
  <c r="C19"/>
  <c r="G21" s="1"/>
  <c r="G32" s="1"/>
  <c r="C20"/>
  <c r="J15" i="4"/>
  <c r="J8"/>
  <c r="X10"/>
  <c r="G47" i="1"/>
  <c r="G46"/>
  <c r="G64"/>
  <c r="I64"/>
  <c r="V40"/>
  <c r="T43" s="1"/>
  <c r="G49"/>
  <c r="G48"/>
  <c r="G43"/>
  <c r="G41"/>
  <c r="G23" l="1"/>
  <c r="AB11" i="4"/>
  <c r="AD11" s="1"/>
  <c r="AB15"/>
  <c r="AD15" s="1"/>
  <c r="AD7"/>
  <c r="AB13" s="1"/>
  <c r="AB10"/>
  <c r="AB14"/>
  <c r="AB17"/>
  <c r="AB12"/>
  <c r="AB16"/>
  <c r="Z7"/>
  <c r="X12" s="1"/>
  <c r="G24" i="1"/>
  <c r="E21"/>
  <c r="E24" s="1"/>
  <c r="K21"/>
  <c r="K23" s="1"/>
  <c r="I21"/>
  <c r="I23" s="1"/>
  <c r="V41"/>
  <c r="T47" s="1"/>
  <c r="G25" l="1"/>
  <c r="E23"/>
  <c r="E25" s="1"/>
  <c r="Q21" s="1"/>
  <c r="L19" i="4" s="1"/>
  <c r="AC13"/>
  <c r="AD13"/>
  <c r="AC10"/>
  <c r="AD10"/>
  <c r="AC14"/>
  <c r="AD14"/>
  <c r="AD12"/>
  <c r="AD17"/>
  <c r="AD16"/>
  <c r="AB18"/>
  <c r="AC17" s="1"/>
  <c r="AC11"/>
  <c r="AC15"/>
  <c r="AC12"/>
  <c r="AC16"/>
  <c r="X16"/>
  <c r="Z16" s="1"/>
  <c r="X17"/>
  <c r="X14"/>
  <c r="X13"/>
  <c r="Y12" s="1"/>
  <c r="X11"/>
  <c r="Y10" s="1"/>
  <c r="X18"/>
  <c r="X15"/>
  <c r="I32" i="1"/>
  <c r="K24"/>
  <c r="K25" s="1"/>
  <c r="H32"/>
  <c r="I24"/>
  <c r="O21" s="1"/>
  <c r="J19" i="4" s="1"/>
  <c r="F32" i="1"/>
  <c r="Z12" i="4"/>
  <c r="Z14"/>
  <c r="Y13"/>
  <c r="Z13"/>
  <c r="T49" i="1"/>
  <c r="T51"/>
  <c r="T45"/>
  <c r="T48"/>
  <c r="T44"/>
  <c r="T46"/>
  <c r="U46" s="1"/>
  <c r="T50"/>
  <c r="T6" i="4" l="1"/>
  <c r="T21"/>
  <c r="I25" i="1"/>
  <c r="Y14" i="4"/>
  <c r="Y17"/>
  <c r="Z17"/>
  <c r="Y11"/>
  <c r="Z11"/>
  <c r="Y15"/>
  <c r="Z10"/>
  <c r="Z15"/>
  <c r="Y16"/>
  <c r="U50" i="1"/>
  <c r="V50"/>
  <c r="U45"/>
  <c r="U48"/>
  <c r="U47"/>
  <c r="U44"/>
  <c r="U43"/>
  <c r="U49"/>
  <c r="V45"/>
  <c r="V48"/>
  <c r="V47"/>
  <c r="V43"/>
  <c r="V46"/>
  <c r="V44"/>
  <c r="V49"/>
</calcChain>
</file>

<file path=xl/sharedStrings.xml><?xml version="1.0" encoding="utf-8"?>
<sst xmlns="http://schemas.openxmlformats.org/spreadsheetml/2006/main" count="91" uniqueCount="32">
  <si>
    <t>LABORATORIO DI FISICA - LICEO SCIENTIFICO G. SALVEMINI</t>
  </si>
  <si>
    <t>s</t>
  </si>
  <si>
    <t>PERIODO</t>
  </si>
  <si>
    <t>SEMIDISPERSIONE</t>
  </si>
  <si>
    <t>TOT MISURE</t>
  </si>
  <si>
    <t>S.Q.M.</t>
  </si>
  <si>
    <t>max</t>
  </si>
  <si>
    <t>min</t>
  </si>
  <si>
    <t>passo</t>
  </si>
  <si>
    <t>int. di frequenza</t>
  </si>
  <si>
    <t>tempi (s)</t>
  </si>
  <si>
    <t>periodi (s)</t>
  </si>
  <si>
    <t>DATA</t>
  </si>
  <si>
    <t>CL.</t>
  </si>
  <si>
    <t>LUNGHEZZA</t>
  </si>
  <si>
    <t>±</t>
  </si>
  <si>
    <t>m</t>
  </si>
  <si>
    <t>PENDOLO SEMPLICE</t>
  </si>
  <si>
    <t>ESPERIMENTO M31 - COSTANTE ELASTICA DELLA MOLLA</t>
  </si>
  <si>
    <t>L (cm)</t>
  </si>
  <si>
    <t>er. ass.</t>
  </si>
  <si>
    <t>L</t>
  </si>
  <si>
    <t>MASSA (g)</t>
  </si>
  <si>
    <r>
      <rPr>
        <b/>
        <sz val="12"/>
        <color rgb="FF002060"/>
        <rFont val="Symbol"/>
        <family val="1"/>
        <charset val="2"/>
      </rPr>
      <t>D</t>
    </r>
    <r>
      <rPr>
        <b/>
        <sz val="12"/>
        <color rgb="FF002060"/>
        <rFont val="Calibri"/>
        <family val="2"/>
        <scheme val="minor"/>
      </rPr>
      <t>L</t>
    </r>
  </si>
  <si>
    <t>COSTANTE K</t>
  </si>
  <si>
    <t>K</t>
  </si>
  <si>
    <t>N/m</t>
  </si>
  <si>
    <t>er. rel.</t>
  </si>
  <si>
    <t>ESPERIMENTO M32 - PERIODO OSCILLATORE VERTICALE</t>
  </si>
  <si>
    <t>m =</t>
  </si>
  <si>
    <t>g</t>
  </si>
  <si>
    <t>VALORE TEORICO</t>
  </si>
</sst>
</file>

<file path=xl/styles.xml><?xml version="1.0" encoding="utf-8"?>
<styleSheet xmlns="http://schemas.openxmlformats.org/spreadsheetml/2006/main">
  <numFmts count="3">
    <numFmt numFmtId="164" formatCode="0.000"/>
    <numFmt numFmtId="165" formatCode="0.0000"/>
    <numFmt numFmtId="166" formatCode="0.0"/>
  </numFmts>
  <fonts count="1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2060"/>
      <name val="Calibri"/>
      <family val="2"/>
      <scheme val="minor"/>
    </font>
    <font>
      <sz val="18"/>
      <color theme="1"/>
      <name val="Calibri"/>
      <family val="2"/>
      <scheme val="minor"/>
    </font>
    <font>
      <sz val="24"/>
      <color rgb="FF00206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rgb="FF00206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theme="1"/>
      <name val="Times New Roman"/>
      <family val="1"/>
    </font>
    <font>
      <sz val="16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4"/>
      <color rgb="FFC00000"/>
      <name val="Calibri"/>
      <family val="2"/>
      <scheme val="minor"/>
    </font>
    <font>
      <b/>
      <sz val="12"/>
      <color rgb="FF002060"/>
      <name val="Symbol"/>
      <family val="1"/>
      <charset val="2"/>
    </font>
    <font>
      <sz val="11"/>
      <color rgb="FF00206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4" xfId="0" applyFont="1" applyBorder="1" applyAlignment="1" applyProtection="1">
      <alignment horizontal="center"/>
      <protection locked="0"/>
    </xf>
    <xf numFmtId="166" fontId="1" fillId="0" borderId="4" xfId="0" applyNumberFormat="1" applyFont="1" applyBorder="1" applyAlignment="1" applyProtection="1">
      <alignment horizontal="center"/>
      <protection locked="0"/>
    </xf>
    <xf numFmtId="14" fontId="9" fillId="0" borderId="15" xfId="0" applyNumberFormat="1" applyFont="1" applyBorder="1" applyAlignment="1" applyProtection="1">
      <alignment horizontal="center"/>
      <protection locked="0"/>
    </xf>
    <xf numFmtId="14" fontId="9" fillId="0" borderId="16" xfId="0" applyNumberFormat="1" applyFont="1" applyBorder="1" applyAlignment="1" applyProtection="1">
      <alignment horizontal="center"/>
      <protection locked="0"/>
    </xf>
    <xf numFmtId="14" fontId="9" fillId="0" borderId="17" xfId="0" applyNumberFormat="1" applyFont="1" applyBorder="1" applyAlignment="1" applyProtection="1">
      <alignment horizontal="center"/>
      <protection locked="0"/>
    </xf>
    <xf numFmtId="0" fontId="9" fillId="0" borderId="17" xfId="0" applyFont="1" applyBorder="1" applyAlignment="1" applyProtection="1">
      <alignment horizontal="center"/>
      <protection locked="0"/>
    </xf>
    <xf numFmtId="0" fontId="0" fillId="0" borderId="0" xfId="0" applyProtection="1"/>
    <xf numFmtId="0" fontId="2" fillId="0" borderId="0" xfId="0" applyFont="1" applyAlignment="1" applyProtection="1">
      <alignment horizontal="center"/>
    </xf>
    <xf numFmtId="0" fontId="2" fillId="0" borderId="0" xfId="0" applyFont="1" applyAlignment="1" applyProtection="1">
      <alignment horizontal="center"/>
    </xf>
    <xf numFmtId="0" fontId="3" fillId="0" borderId="0" xfId="0" applyFont="1" applyAlignment="1" applyProtection="1">
      <alignment horizontal="center"/>
    </xf>
    <xf numFmtId="0" fontId="3" fillId="0" borderId="0" xfId="0" applyFont="1" applyAlignment="1" applyProtection="1">
      <alignment horizontal="center"/>
    </xf>
    <xf numFmtId="0" fontId="8" fillId="0" borderId="0" xfId="0" applyFont="1" applyAlignment="1" applyProtection="1">
      <alignment horizontal="center"/>
    </xf>
    <xf numFmtId="14" fontId="9" fillId="0" borderId="15" xfId="0" applyNumberFormat="1" applyFont="1" applyBorder="1" applyAlignment="1" applyProtection="1">
      <alignment horizontal="center"/>
    </xf>
    <xf numFmtId="14" fontId="9" fillId="0" borderId="16" xfId="0" applyNumberFormat="1" applyFont="1" applyBorder="1" applyAlignment="1" applyProtection="1">
      <alignment horizontal="center"/>
    </xf>
    <xf numFmtId="14" fontId="9" fillId="0" borderId="17" xfId="0" applyNumberFormat="1" applyFont="1" applyBorder="1" applyAlignment="1" applyProtection="1">
      <alignment horizontal="center"/>
    </xf>
    <xf numFmtId="0" fontId="8" fillId="0" borderId="0" xfId="0" applyFont="1" applyAlignment="1" applyProtection="1">
      <alignment horizontal="right"/>
    </xf>
    <xf numFmtId="0" fontId="0" fillId="0" borderId="0" xfId="0" applyAlignment="1" applyProtection="1">
      <alignment horizontal="center"/>
    </xf>
    <xf numFmtId="0" fontId="13" fillId="0" borderId="1" xfId="0" applyFont="1" applyBorder="1" applyAlignment="1" applyProtection="1">
      <alignment horizontal="center"/>
    </xf>
    <xf numFmtId="0" fontId="1" fillId="0" borderId="0" xfId="0" applyFont="1" applyAlignment="1" applyProtection="1">
      <alignment horizontal="center"/>
    </xf>
    <xf numFmtId="166" fontId="0" fillId="0" borderId="0" xfId="0" applyNumberFormat="1" applyProtection="1"/>
    <xf numFmtId="166" fontId="1" fillId="0" borderId="0" xfId="0" applyNumberFormat="1" applyFont="1" applyBorder="1" applyAlignment="1" applyProtection="1">
      <alignment horizontal="center"/>
    </xf>
    <xf numFmtId="0" fontId="7" fillId="0" borderId="0" xfId="0" applyFont="1" applyAlignment="1" applyProtection="1">
      <alignment horizontal="center"/>
    </xf>
    <xf numFmtId="166" fontId="14" fillId="0" borderId="4" xfId="0" applyNumberFormat="1" applyFont="1" applyBorder="1" applyAlignment="1" applyProtection="1">
      <alignment horizontal="center"/>
    </xf>
    <xf numFmtId="166" fontId="7" fillId="0" borderId="4" xfId="0" applyNumberFormat="1" applyFont="1" applyBorder="1" applyAlignment="1" applyProtection="1">
      <alignment horizontal="center"/>
    </xf>
    <xf numFmtId="166" fontId="16" fillId="0" borderId="0" xfId="0" applyNumberFormat="1" applyFont="1" applyProtection="1"/>
    <xf numFmtId="0" fontId="8" fillId="0" borderId="10" xfId="0" applyFont="1" applyBorder="1" applyAlignment="1" applyProtection="1">
      <alignment horizontal="center"/>
    </xf>
    <xf numFmtId="0" fontId="0" fillId="0" borderId="0" xfId="0" applyBorder="1" applyProtection="1"/>
    <xf numFmtId="166" fontId="6" fillId="0" borderId="1" xfId="0" applyNumberFormat="1" applyFont="1" applyBorder="1" applyAlignment="1" applyProtection="1">
      <alignment horizontal="center"/>
    </xf>
    <xf numFmtId="0" fontId="11" fillId="0" borderId="0" xfId="0" applyFont="1" applyBorder="1" applyAlignment="1" applyProtection="1">
      <alignment horizontal="center"/>
    </xf>
    <xf numFmtId="0" fontId="6" fillId="0" borderId="0" xfId="0" applyFont="1" applyBorder="1" applyAlignment="1" applyProtection="1">
      <alignment horizontal="center"/>
    </xf>
    <xf numFmtId="166" fontId="7" fillId="0" borderId="0" xfId="0" applyNumberFormat="1" applyFont="1" applyBorder="1" applyAlignment="1" applyProtection="1">
      <alignment horizontal="center"/>
    </xf>
    <xf numFmtId="2" fontId="7" fillId="0" borderId="4" xfId="0" applyNumberFormat="1" applyFont="1" applyBorder="1" applyAlignment="1" applyProtection="1">
      <alignment horizontal="center"/>
    </xf>
    <xf numFmtId="0" fontId="7" fillId="0" borderId="0" xfId="0" applyFont="1" applyFill="1" applyBorder="1" applyAlignment="1" applyProtection="1">
      <alignment horizontal="center"/>
    </xf>
    <xf numFmtId="2" fontId="0" fillId="0" borderId="0" xfId="0" applyNumberFormat="1" applyAlignment="1" applyProtection="1">
      <alignment horizontal="center"/>
    </xf>
    <xf numFmtId="164" fontId="0" fillId="0" borderId="0" xfId="0" applyNumberFormat="1" applyAlignment="1" applyProtection="1">
      <alignment horizontal="center"/>
    </xf>
    <xf numFmtId="0" fontId="6" fillId="0" borderId="1" xfId="0" applyFont="1" applyBorder="1" applyAlignment="1" applyProtection="1">
      <alignment horizontal="center"/>
    </xf>
    <xf numFmtId="0" fontId="1" fillId="0" borderId="0" xfId="0" applyFont="1" applyAlignment="1" applyProtection="1">
      <alignment horizontal="center"/>
    </xf>
    <xf numFmtId="0" fontId="2" fillId="0" borderId="0" xfId="0" applyFont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2" fontId="5" fillId="0" borderId="2" xfId="0" applyNumberFormat="1" applyFont="1" applyBorder="1" applyAlignment="1" applyProtection="1">
      <alignment horizontal="center" vertical="center"/>
    </xf>
    <xf numFmtId="0" fontId="4" fillId="0" borderId="0" xfId="0" applyFont="1" applyAlignment="1" applyProtection="1">
      <alignment horizontal="left" vertical="center"/>
    </xf>
    <xf numFmtId="165" fontId="0" fillId="0" borderId="0" xfId="0" applyNumberFormat="1" applyFont="1" applyAlignment="1" applyProtection="1">
      <alignment horizontal="center"/>
    </xf>
    <xf numFmtId="2" fontId="5" fillId="0" borderId="3" xfId="0" applyNumberFormat="1" applyFont="1" applyBorder="1" applyAlignment="1" applyProtection="1">
      <alignment horizontal="center" vertical="center"/>
    </xf>
    <xf numFmtId="2" fontId="7" fillId="0" borderId="1" xfId="0" applyNumberFormat="1" applyFont="1" applyBorder="1" applyAlignment="1" applyProtection="1">
      <alignment horizontal="center"/>
    </xf>
    <xf numFmtId="2" fontId="1" fillId="0" borderId="0" xfId="0" applyNumberFormat="1" applyFont="1" applyAlignment="1" applyProtection="1">
      <alignment horizontal="center"/>
    </xf>
    <xf numFmtId="0" fontId="3" fillId="0" borderId="7" xfId="0" applyFont="1" applyBorder="1" applyAlignment="1" applyProtection="1">
      <alignment horizontal="center"/>
    </xf>
    <xf numFmtId="0" fontId="3" fillId="0" borderId="8" xfId="0" applyFont="1" applyBorder="1" applyAlignment="1" applyProtection="1">
      <alignment horizontal="center"/>
    </xf>
    <xf numFmtId="0" fontId="3" fillId="0" borderId="9" xfId="0" applyFont="1" applyBorder="1" applyAlignment="1" applyProtection="1">
      <alignment horizontal="center"/>
    </xf>
    <xf numFmtId="0" fontId="0" fillId="0" borderId="10" xfId="0" applyBorder="1" applyProtection="1"/>
    <xf numFmtId="0" fontId="0" fillId="0" borderId="11" xfId="0" applyBorder="1" applyProtection="1"/>
    <xf numFmtId="164" fontId="6" fillId="0" borderId="1" xfId="0" applyNumberFormat="1" applyFont="1" applyBorder="1" applyAlignment="1" applyProtection="1">
      <alignment horizontal="center"/>
    </xf>
    <xf numFmtId="0" fontId="1" fillId="0" borderId="11" xfId="0" applyFont="1" applyBorder="1" applyAlignment="1" applyProtection="1">
      <alignment horizontal="center"/>
    </xf>
    <xf numFmtId="0" fontId="12" fillId="0" borderId="0" xfId="0" applyFont="1" applyAlignment="1" applyProtection="1">
      <alignment horizontal="center"/>
    </xf>
    <xf numFmtId="2" fontId="6" fillId="0" borderId="1" xfId="0" applyNumberFormat="1" applyFont="1" applyBorder="1" applyAlignment="1" applyProtection="1">
      <alignment horizontal="center"/>
    </xf>
    <xf numFmtId="0" fontId="10" fillId="0" borderId="11" xfId="0" applyFont="1" applyBorder="1" applyAlignment="1" applyProtection="1">
      <alignment horizontal="center"/>
    </xf>
    <xf numFmtId="0" fontId="0" fillId="0" borderId="12" xfId="0" applyBorder="1" applyProtection="1"/>
    <xf numFmtId="0" fontId="0" fillId="0" borderId="13" xfId="0" applyBorder="1" applyProtection="1"/>
    <xf numFmtId="0" fontId="0" fillId="0" borderId="14" xfId="0" applyBorder="1" applyProtection="1"/>
    <xf numFmtId="14" fontId="9" fillId="0" borderId="0" xfId="0" applyNumberFormat="1" applyFont="1" applyBorder="1" applyAlignment="1" applyProtection="1">
      <alignment horizontal="center"/>
    </xf>
    <xf numFmtId="0" fontId="9" fillId="0" borderId="5" xfId="0" applyNumberFormat="1" applyFont="1" applyBorder="1" applyAlignment="1" applyProtection="1">
      <alignment horizontal="center"/>
    </xf>
    <xf numFmtId="0" fontId="9" fillId="0" borderId="6" xfId="0" applyNumberFormat="1" applyFont="1" applyBorder="1" applyAlignment="1" applyProtection="1">
      <alignment horizontal="center"/>
    </xf>
    <xf numFmtId="0" fontId="6" fillId="0" borderId="0" xfId="0" applyFont="1" applyBorder="1" applyAlignment="1" applyProtection="1">
      <alignment horizontal="left"/>
    </xf>
    <xf numFmtId="0" fontId="1" fillId="0" borderId="0" xfId="0" applyFont="1" applyProtection="1"/>
    <xf numFmtId="0" fontId="10" fillId="0" borderId="0" xfId="0" applyFont="1" applyBorder="1" applyAlignment="1" applyProtection="1">
      <alignment horizontal="left"/>
    </xf>
    <xf numFmtId="2" fontId="6" fillId="0" borderId="0" xfId="0" applyNumberFormat="1" applyFont="1" applyBorder="1" applyAlignment="1" applyProtection="1">
      <alignment horizontal="center"/>
    </xf>
    <xf numFmtId="164" fontId="0" fillId="0" borderId="4" xfId="0" applyNumberFormat="1" applyBorder="1" applyAlignment="1" applyProtection="1">
      <alignment horizontal="center"/>
    </xf>
    <xf numFmtId="164" fontId="0" fillId="0" borderId="0" xfId="0" applyNumberFormat="1" applyBorder="1" applyAlignment="1" applyProtection="1">
      <alignment horizontal="center"/>
    </xf>
    <xf numFmtId="1" fontId="0" fillId="0" borderId="0" xfId="0" applyNumberFormat="1" applyAlignment="1" applyProtection="1">
      <alignment horizontal="center"/>
    </xf>
    <xf numFmtId="0" fontId="8" fillId="0" borderId="0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  <xf numFmtId="166" fontId="6" fillId="0" borderId="0" xfId="0" applyNumberFormat="1" applyFont="1" applyBorder="1" applyAlignment="1" applyProtection="1">
      <alignment horizontal="center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plotArea>
      <c:layout/>
      <c:barChart>
        <c:barDir val="col"/>
        <c:grouping val="clustered"/>
        <c:ser>
          <c:idx val="1"/>
          <c:order val="0"/>
          <c:cat>
            <c:numRef>
              <c:f>Molla!$U$43:$U$50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cat>
          <c:val>
            <c:numRef>
              <c:f>Molla!$V$43:$V$50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axId val="124035840"/>
        <c:axId val="124037376"/>
      </c:barChart>
      <c:catAx>
        <c:axId val="124035840"/>
        <c:scaling>
          <c:orientation val="minMax"/>
        </c:scaling>
        <c:axPos val="b"/>
        <c:numFmt formatCode="General" sourceLinked="1"/>
        <c:tickLblPos val="nextTo"/>
        <c:txPr>
          <a:bodyPr/>
          <a:lstStyle/>
          <a:p>
            <a:pPr>
              <a:defRPr sz="1050" b="1">
                <a:solidFill>
                  <a:schemeClr val="accent1">
                    <a:lumMod val="50000"/>
                  </a:schemeClr>
                </a:solidFill>
              </a:defRPr>
            </a:pPr>
            <a:endParaRPr lang="it-IT"/>
          </a:p>
        </c:txPr>
        <c:crossAx val="124037376"/>
        <c:crosses val="autoZero"/>
        <c:auto val="1"/>
        <c:lblAlgn val="ctr"/>
        <c:lblOffset val="100"/>
      </c:catAx>
      <c:valAx>
        <c:axId val="124037376"/>
        <c:scaling>
          <c:orientation val="minMax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sz="1050" b="1">
                <a:solidFill>
                  <a:srgbClr val="002060"/>
                </a:solidFill>
              </a:defRPr>
            </a:pPr>
            <a:endParaRPr lang="it-IT"/>
          </a:p>
        </c:txPr>
        <c:crossAx val="124035840"/>
        <c:crosses val="autoZero"/>
        <c:crossBetween val="between"/>
      </c:valAx>
    </c:plotArea>
    <c:plotVisOnly val="1"/>
    <c:dispBlanksAs val="gap"/>
  </c:chart>
  <c:spPr>
    <a:ln>
      <a:solidFill>
        <a:srgbClr val="FF0000"/>
      </a:solidFill>
    </a:ln>
  </c:sp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plotArea>
      <c:layout>
        <c:manualLayout>
          <c:layoutTarget val="inner"/>
          <c:xMode val="edge"/>
          <c:yMode val="edge"/>
          <c:x val="7.8919072615923014E-2"/>
          <c:y val="7.4548702245552628E-2"/>
          <c:w val="0.86940726159230097"/>
          <c:h val="0.8326195683872849"/>
        </c:manualLayout>
      </c:layout>
      <c:scatterChart>
        <c:scatterStyle val="lineMarker"/>
        <c:ser>
          <c:idx val="0"/>
          <c:order val="0"/>
          <c:marker>
            <c:symbol val="none"/>
          </c:marker>
          <c:xVal>
            <c:numRef>
              <c:f>Molla!$E$31:$I$31</c:f>
              <c:numCache>
                <c:formatCode>General</c:formatCode>
                <c:ptCount val="5"/>
                <c:pt idx="0">
                  <c:v>0</c:v>
                </c:pt>
                <c:pt idx="1">
                  <c:v>2.9430000000000001</c:v>
                </c:pt>
                <c:pt idx="2">
                  <c:v>5.8860000000000001</c:v>
                </c:pt>
                <c:pt idx="3">
                  <c:v>8.8290000000000006</c:v>
                </c:pt>
                <c:pt idx="4">
                  <c:v>11.772</c:v>
                </c:pt>
              </c:numCache>
            </c:numRef>
          </c:xVal>
          <c:yVal>
            <c:numRef>
              <c:f>Molla!$E$32:$I$32</c:f>
              <c:numCache>
                <c:formatCode>0.00</c:formatCode>
                <c:ptCount val="5"/>
                <c:pt idx="0" formatCode="General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</c:ser>
        <c:axId val="123871232"/>
        <c:axId val="123872768"/>
      </c:scatterChart>
      <c:valAx>
        <c:axId val="123871232"/>
        <c:scaling>
          <c:orientation val="minMax"/>
        </c:scaling>
        <c:axPos val="b"/>
        <c:numFmt formatCode="General" sourceLinked="1"/>
        <c:tickLblPos val="nextTo"/>
        <c:crossAx val="123872768"/>
        <c:crosses val="autoZero"/>
        <c:crossBetween val="midCat"/>
      </c:valAx>
      <c:valAx>
        <c:axId val="123872768"/>
        <c:scaling>
          <c:orientation val="minMax"/>
        </c:scaling>
        <c:axPos val="l"/>
        <c:majorGridlines/>
        <c:numFmt formatCode="General" sourceLinked="1"/>
        <c:tickLblPos val="nextTo"/>
        <c:crossAx val="123871232"/>
        <c:crosses val="autoZero"/>
        <c:crossBetween val="midCat"/>
      </c:valAx>
    </c:plotArea>
    <c:plotVisOnly val="1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plotArea>
      <c:layout/>
      <c:barChart>
        <c:barDir val="col"/>
        <c:grouping val="clustered"/>
        <c:ser>
          <c:idx val="1"/>
          <c:order val="0"/>
          <c:cat>
            <c:strRef>
              <c:f>Oscillazione!$Y$10:$Y$17</c:f>
              <c:strCache>
                <c:ptCount val="8"/>
                <c:pt idx="0">
                  <c:v>0,00 - 0,00</c:v>
                </c:pt>
                <c:pt idx="1">
                  <c:v>0,00 - 0,00</c:v>
                </c:pt>
                <c:pt idx="2">
                  <c:v>0,00 - 0,00</c:v>
                </c:pt>
                <c:pt idx="3">
                  <c:v>0,00 - 0,00</c:v>
                </c:pt>
                <c:pt idx="4">
                  <c:v>0,00 - 0,00</c:v>
                </c:pt>
                <c:pt idx="5">
                  <c:v>0,00 - 0,00</c:v>
                </c:pt>
                <c:pt idx="6">
                  <c:v>0,00 - 0,00</c:v>
                </c:pt>
                <c:pt idx="7">
                  <c:v>0,00 - 0,00</c:v>
                </c:pt>
              </c:strCache>
            </c:strRef>
          </c:cat>
          <c:val>
            <c:numRef>
              <c:f>Oscillazione!$Z$10:$Z$17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131</c:v>
                </c:pt>
              </c:numCache>
            </c:numRef>
          </c:val>
        </c:ser>
        <c:axId val="125139584"/>
        <c:axId val="125145472"/>
      </c:barChart>
      <c:catAx>
        <c:axId val="125139584"/>
        <c:scaling>
          <c:orientation val="minMax"/>
        </c:scaling>
        <c:axPos val="b"/>
        <c:numFmt formatCode="General" sourceLinked="1"/>
        <c:tickLblPos val="nextTo"/>
        <c:txPr>
          <a:bodyPr/>
          <a:lstStyle/>
          <a:p>
            <a:pPr>
              <a:defRPr sz="1050" b="1">
                <a:solidFill>
                  <a:schemeClr val="accent1">
                    <a:lumMod val="50000"/>
                  </a:schemeClr>
                </a:solidFill>
              </a:defRPr>
            </a:pPr>
            <a:endParaRPr lang="it-IT"/>
          </a:p>
        </c:txPr>
        <c:crossAx val="125145472"/>
        <c:crosses val="autoZero"/>
        <c:auto val="1"/>
        <c:lblAlgn val="ctr"/>
        <c:lblOffset val="100"/>
      </c:catAx>
      <c:valAx>
        <c:axId val="125145472"/>
        <c:scaling>
          <c:orientation val="minMax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sz="1050" b="1">
                <a:solidFill>
                  <a:srgbClr val="002060"/>
                </a:solidFill>
              </a:defRPr>
            </a:pPr>
            <a:endParaRPr lang="it-IT"/>
          </a:p>
        </c:txPr>
        <c:crossAx val="125139584"/>
        <c:crosses val="autoZero"/>
        <c:crossBetween val="between"/>
      </c:valAx>
    </c:plotArea>
    <c:plotVisOnly val="1"/>
    <c:dispBlanksAs val="gap"/>
  </c:chart>
  <c:spPr>
    <a:ln>
      <a:solidFill>
        <a:srgbClr val="FF0000"/>
      </a:solidFill>
    </a:ln>
  </c:spPr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plotArea>
      <c:layout/>
      <c:barChart>
        <c:barDir val="col"/>
        <c:grouping val="clustered"/>
        <c:ser>
          <c:idx val="1"/>
          <c:order val="0"/>
          <c:cat>
            <c:strRef>
              <c:f>Oscillazione!$AC$10:$AC$17</c:f>
              <c:strCache>
                <c:ptCount val="8"/>
                <c:pt idx="0">
                  <c:v>0,00 - 0,00</c:v>
                </c:pt>
                <c:pt idx="1">
                  <c:v>0,00 - 0,00</c:v>
                </c:pt>
                <c:pt idx="2">
                  <c:v>0,00 - 0,00</c:v>
                </c:pt>
                <c:pt idx="3">
                  <c:v>0,00 - 0,00</c:v>
                </c:pt>
                <c:pt idx="4">
                  <c:v>0,00 - 0,00</c:v>
                </c:pt>
                <c:pt idx="5">
                  <c:v>0,00 - 0,00</c:v>
                </c:pt>
                <c:pt idx="6">
                  <c:v>0,00 - 0,00</c:v>
                </c:pt>
                <c:pt idx="7">
                  <c:v>0,00 - 0,00</c:v>
                </c:pt>
              </c:strCache>
            </c:strRef>
          </c:cat>
          <c:val>
            <c:numRef>
              <c:f>Oscillazione!$AD$10:$AD$17</c:f>
              <c:numCache>
                <c:formatCode>0</c:formatCode>
                <c:ptCount val="8"/>
                <c:pt idx="0" formatCode="General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131</c:v>
                </c:pt>
              </c:numCache>
            </c:numRef>
          </c:val>
        </c:ser>
        <c:axId val="55913088"/>
        <c:axId val="125152256"/>
      </c:barChart>
      <c:catAx>
        <c:axId val="55913088"/>
        <c:scaling>
          <c:orientation val="minMax"/>
        </c:scaling>
        <c:axPos val="b"/>
        <c:numFmt formatCode="General" sourceLinked="1"/>
        <c:tickLblPos val="nextTo"/>
        <c:txPr>
          <a:bodyPr/>
          <a:lstStyle/>
          <a:p>
            <a:pPr>
              <a:defRPr sz="1050" b="1">
                <a:solidFill>
                  <a:schemeClr val="accent1">
                    <a:lumMod val="50000"/>
                  </a:schemeClr>
                </a:solidFill>
              </a:defRPr>
            </a:pPr>
            <a:endParaRPr lang="it-IT"/>
          </a:p>
        </c:txPr>
        <c:crossAx val="125152256"/>
        <c:crosses val="autoZero"/>
        <c:auto val="1"/>
        <c:lblAlgn val="ctr"/>
        <c:lblOffset val="100"/>
      </c:catAx>
      <c:valAx>
        <c:axId val="125152256"/>
        <c:scaling>
          <c:orientation val="minMax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sz="1050" b="1">
                <a:solidFill>
                  <a:srgbClr val="002060"/>
                </a:solidFill>
              </a:defRPr>
            </a:pPr>
            <a:endParaRPr lang="it-IT"/>
          </a:p>
        </c:txPr>
        <c:crossAx val="55913088"/>
        <c:crosses val="autoZero"/>
        <c:crossBetween val="between"/>
      </c:valAx>
    </c:plotArea>
    <c:plotVisOnly val="1"/>
    <c:dispBlanksAs val="gap"/>
  </c:chart>
  <c:spPr>
    <a:ln>
      <a:solidFill>
        <a:srgbClr val="FF0000"/>
      </a:solidFill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552450</xdr:colOff>
      <xdr:row>39</xdr:row>
      <xdr:rowOff>47626</xdr:rowOff>
    </xdr:from>
    <xdr:to>
      <xdr:col>17</xdr:col>
      <xdr:colOff>666750</xdr:colOff>
      <xdr:row>57</xdr:row>
      <xdr:rowOff>28575</xdr:rowOff>
    </xdr:to>
    <xdr:graphicFrame macro="">
      <xdr:nvGraphicFramePr>
        <xdr:cNvPr id="8" name="Grafico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276225</xdr:colOff>
      <xdr:row>3</xdr:row>
      <xdr:rowOff>161925</xdr:rowOff>
    </xdr:from>
    <xdr:to>
      <xdr:col>17</xdr:col>
      <xdr:colOff>1295400</xdr:colOff>
      <xdr:row>18</xdr:row>
      <xdr:rowOff>47625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11</xdr:col>
      <xdr:colOff>285750</xdr:colOff>
      <xdr:row>2</xdr:row>
      <xdr:rowOff>66675</xdr:rowOff>
    </xdr:from>
    <xdr:ext cx="703269" cy="264560"/>
    <xdr:sp macro="" textlink="">
      <xdr:nvSpPr>
        <xdr:cNvPr id="5" name="CasellaDiTesto 4"/>
        <xdr:cNvSpPr txBox="1"/>
      </xdr:nvSpPr>
      <xdr:spPr>
        <a:xfrm>
          <a:off x="5638800" y="447675"/>
          <a:ext cx="703269" cy="264560"/>
        </a:xfrm>
        <a:prstGeom prst="rect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wrap="none" rtlCol="0" anchor="t">
          <a:spAutoFit/>
        </a:bodyPr>
        <a:lstStyle/>
        <a:p>
          <a:r>
            <a:rPr lang="it-IT" sz="1100" b="1"/>
            <a:t>PESO (N)</a:t>
          </a:r>
        </a:p>
      </xdr:txBody>
    </xdr:sp>
    <xdr:clientData/>
  </xdr:oneCellAnchor>
  <xdr:oneCellAnchor>
    <xdr:from>
      <xdr:col>17</xdr:col>
      <xdr:colOff>1152525</xdr:colOff>
      <xdr:row>16</xdr:row>
      <xdr:rowOff>76200</xdr:rowOff>
    </xdr:from>
    <xdr:ext cx="624210" cy="272062"/>
    <xdr:sp macro="" textlink="">
      <xdr:nvSpPr>
        <xdr:cNvPr id="6" name="CasellaDiTesto 5"/>
        <xdr:cNvSpPr txBox="1"/>
      </xdr:nvSpPr>
      <xdr:spPr>
        <a:xfrm>
          <a:off x="10058400" y="3095625"/>
          <a:ext cx="624210" cy="272062"/>
        </a:xfrm>
        <a:prstGeom prst="rect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wrap="none" rtlCol="0" anchor="t">
          <a:spAutoFit/>
        </a:bodyPr>
        <a:lstStyle/>
        <a:p>
          <a:r>
            <a:rPr lang="it-IT" sz="1100" b="1">
              <a:latin typeface="Symbol" pitchFamily="18" charset="2"/>
            </a:rPr>
            <a:t>D</a:t>
          </a:r>
          <a:r>
            <a:rPr lang="it-IT" sz="1100" b="1"/>
            <a:t>L (cm)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295273</xdr:colOff>
      <xdr:row>6</xdr:row>
      <xdr:rowOff>95250</xdr:rowOff>
    </xdr:from>
    <xdr:to>
      <xdr:col>22</xdr:col>
      <xdr:colOff>571499</xdr:colOff>
      <xdr:row>19</xdr:row>
      <xdr:rowOff>104775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323850</xdr:colOff>
      <xdr:row>21</xdr:row>
      <xdr:rowOff>114300</xdr:rowOff>
    </xdr:from>
    <xdr:to>
      <xdr:col>22</xdr:col>
      <xdr:colOff>600076</xdr:colOff>
      <xdr:row>35</xdr:row>
      <xdr:rowOff>95250</xdr:rowOff>
    </xdr:to>
    <xdr:graphicFrame macro="">
      <xdr:nvGraphicFramePr>
        <xdr:cNvPr id="3" name="Gra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oleObject" Target="../embeddings/oleObject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68"/>
  <sheetViews>
    <sheetView showGridLines="0" workbookViewId="0">
      <selection activeCell="I12" sqref="I12"/>
    </sheetView>
  </sheetViews>
  <sheetFormatPr defaultRowHeight="15"/>
  <cols>
    <col min="1" max="1" width="3.85546875" style="7" customWidth="1"/>
    <col min="2" max="2" width="10.140625" style="7" customWidth="1"/>
    <col min="3" max="3" width="10.7109375" style="7" customWidth="1"/>
    <col min="4" max="4" width="2.5703125" style="7" customWidth="1"/>
    <col min="5" max="5" width="12" style="7" customWidth="1"/>
    <col min="6" max="6" width="1.42578125" style="7" customWidth="1"/>
    <col min="7" max="7" width="11.28515625" style="7" customWidth="1"/>
    <col min="8" max="8" width="1.7109375" style="7" customWidth="1"/>
    <col min="9" max="9" width="11.7109375" style="7" customWidth="1"/>
    <col min="10" max="10" width="1.7109375" style="7" customWidth="1"/>
    <col min="11" max="11" width="12.28515625" style="7" customWidth="1"/>
    <col min="12" max="12" width="8.42578125" style="7" customWidth="1"/>
    <col min="13" max="13" width="9.140625" style="7" customWidth="1"/>
    <col min="14" max="14" width="8" style="7" customWidth="1"/>
    <col min="15" max="15" width="9.42578125" style="7" customWidth="1"/>
    <col min="16" max="16" width="5.42578125" style="7" customWidth="1"/>
    <col min="17" max="17" width="9.28515625" style="7" customWidth="1"/>
    <col min="18" max="18" width="14.85546875" style="7" customWidth="1"/>
    <col min="19" max="19" width="9.5703125" style="7" customWidth="1"/>
    <col min="20" max="21" width="5.5703125" style="7" customWidth="1"/>
    <col min="22" max="22" width="5.85546875" style="7" customWidth="1"/>
    <col min="23" max="23" width="6" style="7" customWidth="1"/>
    <col min="24" max="24" width="6.7109375" style="7" customWidth="1"/>
    <col min="25" max="16384" width="9.140625" style="7"/>
  </cols>
  <sheetData>
    <row r="1" spans="1:19">
      <c r="B1" s="8" t="s">
        <v>0</v>
      </c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9"/>
      <c r="P1" s="9"/>
      <c r="Q1" s="9"/>
      <c r="R1" s="9"/>
      <c r="S1" s="9"/>
    </row>
    <row r="2" spans="1:19">
      <c r="B2" s="10" t="s">
        <v>18</v>
      </c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1"/>
    </row>
    <row r="3" spans="1:19" ht="6.75" customHeight="1" thickBot="1"/>
    <row r="4" spans="1:19" ht="17.25" customHeight="1" thickBot="1">
      <c r="C4" s="12" t="s">
        <v>12</v>
      </c>
      <c r="D4" s="3"/>
      <c r="E4" s="4"/>
      <c r="F4" s="5"/>
      <c r="G4" s="16" t="s">
        <v>13</v>
      </c>
      <c r="I4" s="3"/>
      <c r="J4" s="6"/>
    </row>
    <row r="5" spans="1:19" ht="15.75" thickBot="1"/>
    <row r="6" spans="1:19" ht="18" customHeight="1" thickBot="1">
      <c r="A6" s="17"/>
      <c r="B6" s="11" t="s">
        <v>22</v>
      </c>
      <c r="C6" s="18">
        <v>0</v>
      </c>
      <c r="E6" s="18">
        <v>30</v>
      </c>
      <c r="G6" s="18">
        <v>60</v>
      </c>
      <c r="I6" s="18">
        <v>90</v>
      </c>
      <c r="K6" s="18">
        <v>120</v>
      </c>
    </row>
    <row r="7" spans="1:19">
      <c r="C7" s="19" t="s">
        <v>19</v>
      </c>
      <c r="E7" s="19" t="s">
        <v>19</v>
      </c>
      <c r="G7" s="19" t="s">
        <v>19</v>
      </c>
      <c r="I7" s="19" t="s">
        <v>19</v>
      </c>
      <c r="K7" s="19" t="s">
        <v>19</v>
      </c>
    </row>
    <row r="8" spans="1:19">
      <c r="C8" s="2"/>
      <c r="D8" s="20"/>
      <c r="E8" s="2"/>
      <c r="F8" s="20"/>
      <c r="G8" s="2"/>
      <c r="H8" s="20"/>
      <c r="I8" s="2"/>
      <c r="J8" s="20"/>
      <c r="K8" s="2"/>
    </row>
    <row r="9" spans="1:19">
      <c r="C9" s="2"/>
      <c r="D9" s="20"/>
      <c r="E9" s="2"/>
      <c r="F9" s="20"/>
      <c r="G9" s="2"/>
      <c r="H9" s="20"/>
      <c r="I9" s="2"/>
      <c r="J9" s="20"/>
      <c r="K9" s="2"/>
    </row>
    <row r="10" spans="1:19">
      <c r="C10" s="2"/>
      <c r="D10" s="20"/>
      <c r="E10" s="2"/>
      <c r="F10" s="20"/>
      <c r="G10" s="2"/>
      <c r="H10" s="20"/>
      <c r="I10" s="2"/>
      <c r="J10" s="20"/>
      <c r="K10" s="2"/>
    </row>
    <row r="11" spans="1:19">
      <c r="C11" s="2"/>
      <c r="D11" s="20"/>
      <c r="E11" s="2"/>
      <c r="F11" s="20"/>
      <c r="G11" s="2"/>
      <c r="H11" s="20"/>
      <c r="I11" s="2"/>
      <c r="J11" s="20"/>
      <c r="K11" s="2"/>
    </row>
    <row r="12" spans="1:19">
      <c r="C12" s="2"/>
      <c r="D12" s="20"/>
      <c r="E12" s="2"/>
      <c r="F12" s="20"/>
      <c r="G12" s="2"/>
      <c r="H12" s="20"/>
      <c r="I12" s="2"/>
      <c r="J12" s="20"/>
      <c r="K12" s="2"/>
    </row>
    <row r="13" spans="1:19">
      <c r="C13" s="2"/>
      <c r="D13" s="20"/>
      <c r="E13" s="2"/>
      <c r="F13" s="20"/>
      <c r="G13" s="2"/>
      <c r="H13" s="20"/>
      <c r="I13" s="2"/>
      <c r="J13" s="20"/>
      <c r="K13" s="2"/>
    </row>
    <row r="14" spans="1:19">
      <c r="C14" s="2"/>
      <c r="D14" s="20"/>
      <c r="E14" s="2"/>
      <c r="F14" s="20"/>
      <c r="G14" s="2"/>
      <c r="H14" s="20"/>
      <c r="I14" s="2"/>
      <c r="J14" s="20"/>
      <c r="K14" s="2"/>
    </row>
    <row r="15" spans="1:19">
      <c r="C15" s="2"/>
      <c r="D15" s="20"/>
      <c r="E15" s="2"/>
      <c r="F15" s="20"/>
      <c r="G15" s="2"/>
      <c r="H15" s="20"/>
      <c r="I15" s="2"/>
      <c r="J15" s="20"/>
      <c r="K15" s="2"/>
    </row>
    <row r="16" spans="1:19">
      <c r="C16" s="2"/>
      <c r="D16" s="20"/>
      <c r="E16" s="2"/>
      <c r="F16" s="20"/>
      <c r="G16" s="2"/>
      <c r="H16" s="20"/>
      <c r="I16" s="2"/>
      <c r="J16" s="20"/>
      <c r="K16" s="2"/>
    </row>
    <row r="17" spans="2:20">
      <c r="C17" s="2"/>
      <c r="D17" s="20"/>
      <c r="E17" s="2"/>
      <c r="F17" s="20"/>
      <c r="G17" s="2"/>
      <c r="H17" s="20"/>
      <c r="I17" s="2"/>
      <c r="J17" s="20"/>
      <c r="K17" s="2"/>
    </row>
    <row r="18" spans="2:20" ht="9" customHeight="1">
      <c r="C18" s="21"/>
      <c r="D18" s="20"/>
      <c r="E18" s="21"/>
      <c r="F18" s="20"/>
      <c r="G18" s="21"/>
      <c r="H18" s="20"/>
      <c r="I18" s="21"/>
      <c r="J18" s="20"/>
      <c r="K18" s="21"/>
    </row>
    <row r="19" spans="2:20" ht="18.75">
      <c r="B19" s="22" t="s">
        <v>21</v>
      </c>
      <c r="C19" s="23" t="e">
        <f>AVERAGE(C8:C17)</f>
        <v>#DIV/0!</v>
      </c>
      <c r="D19" s="20"/>
      <c r="E19" s="23" t="e">
        <f>AVERAGE(E8:E17)</f>
        <v>#DIV/0!</v>
      </c>
      <c r="F19" s="20"/>
      <c r="G19" s="23" t="e">
        <f>AVERAGE(G8:G17)</f>
        <v>#DIV/0!</v>
      </c>
      <c r="H19" s="20"/>
      <c r="I19" s="23" t="e">
        <f>AVERAGE(I8:I17)</f>
        <v>#DIV/0!</v>
      </c>
      <c r="J19" s="20"/>
      <c r="K19" s="23" t="e">
        <f>AVERAGE(K8:K17)</f>
        <v>#DIV/0!</v>
      </c>
    </row>
    <row r="20" spans="2:20" ht="16.5" thickBot="1">
      <c r="B20" s="22" t="s">
        <v>20</v>
      </c>
      <c r="C20" s="24">
        <f>MAX(C8:C17)-MIN(C8:C17)</f>
        <v>0</v>
      </c>
      <c r="D20" s="25"/>
      <c r="E20" s="24">
        <f>MAX(E8:E17)-MIN(E8:E17)</f>
        <v>0</v>
      </c>
      <c r="F20" s="25"/>
      <c r="G20" s="24">
        <f>MAX(G8:G17)-MIN(G8:G17)</f>
        <v>0</v>
      </c>
      <c r="H20" s="25"/>
      <c r="I20" s="24">
        <f>MAX(I8:I17)-MIN(I8:I17)</f>
        <v>0</v>
      </c>
      <c r="J20" s="25"/>
      <c r="K20" s="24">
        <f>MAX(K8:K17)-MIN(K8:K17)</f>
        <v>0</v>
      </c>
    </row>
    <row r="21" spans="2:20" ht="21" thickBot="1">
      <c r="B21" s="22" t="s">
        <v>23</v>
      </c>
      <c r="C21" s="20"/>
      <c r="D21" s="20"/>
      <c r="E21" s="23" t="e">
        <f>E19-C19</f>
        <v>#DIV/0!</v>
      </c>
      <c r="F21" s="20"/>
      <c r="G21" s="23" t="e">
        <f>G19-$C$19</f>
        <v>#DIV/0!</v>
      </c>
      <c r="H21" s="20"/>
      <c r="I21" s="23" t="e">
        <f>I19-$C$19</f>
        <v>#DIV/0!</v>
      </c>
      <c r="J21" s="20"/>
      <c r="K21" s="23" t="e">
        <f>K19-$C$19</f>
        <v>#DIV/0!</v>
      </c>
      <c r="M21" s="26" t="s">
        <v>24</v>
      </c>
      <c r="N21" s="27"/>
      <c r="O21" s="28" t="e">
        <f>AVERAGE(E24,G24,I24,K24)</f>
        <v>#DIV/0!</v>
      </c>
      <c r="P21" s="29" t="s">
        <v>15</v>
      </c>
      <c r="Q21" s="28" t="e">
        <f>AVERAGE(E25,G25,I25,K25)</f>
        <v>#DIV/0!</v>
      </c>
      <c r="R21" s="30" t="s">
        <v>26</v>
      </c>
      <c r="S21" s="30"/>
      <c r="T21" s="27"/>
    </row>
    <row r="22" spans="2:20" ht="15.75">
      <c r="B22" s="22" t="s">
        <v>20</v>
      </c>
      <c r="C22" s="20"/>
      <c r="D22" s="20"/>
      <c r="E22" s="24" t="e">
        <f>STDEV(E8:E17)</f>
        <v>#DIV/0!</v>
      </c>
      <c r="F22" s="25"/>
      <c r="G22" s="24" t="e">
        <f>STDEV(G8:G17)</f>
        <v>#DIV/0!</v>
      </c>
      <c r="H22" s="25"/>
      <c r="I22" s="24" t="e">
        <f>STDEV(I8:I17)</f>
        <v>#DIV/0!</v>
      </c>
      <c r="J22" s="25"/>
      <c r="K22" s="24" t="e">
        <f>STDEV(K8:K17)</f>
        <v>#DIV/0!</v>
      </c>
    </row>
    <row r="23" spans="2:20" ht="15.75">
      <c r="B23" s="22" t="s">
        <v>27</v>
      </c>
      <c r="C23" s="31"/>
      <c r="D23" s="25"/>
      <c r="E23" s="32" t="e">
        <f>E22/E21</f>
        <v>#DIV/0!</v>
      </c>
      <c r="F23" s="25"/>
      <c r="G23" s="32" t="e">
        <f>G22/G21</f>
        <v>#DIV/0!</v>
      </c>
      <c r="H23" s="25"/>
      <c r="I23" s="32" t="e">
        <f>I22/I21</f>
        <v>#DIV/0!</v>
      </c>
      <c r="J23" s="25"/>
      <c r="K23" s="32" t="e">
        <f>K22/K21</f>
        <v>#DIV/0!</v>
      </c>
    </row>
    <row r="24" spans="2:20" ht="18.75">
      <c r="B24" s="33" t="s">
        <v>25</v>
      </c>
      <c r="C24" s="20"/>
      <c r="D24" s="20"/>
      <c r="E24" s="23" t="e">
        <f>E6*9.81/E21</f>
        <v>#DIV/0!</v>
      </c>
      <c r="F24" s="20"/>
      <c r="G24" s="23" t="e">
        <f>G6*9.81/G21</f>
        <v>#DIV/0!</v>
      </c>
      <c r="H24" s="20"/>
      <c r="I24" s="23" t="e">
        <f>I6*9.81/I21</f>
        <v>#DIV/0!</v>
      </c>
      <c r="J24" s="20"/>
      <c r="K24" s="23" t="e">
        <f>K6*9.81/K21</f>
        <v>#DIV/0!</v>
      </c>
    </row>
    <row r="25" spans="2:20" ht="15.75">
      <c r="B25" s="33" t="s">
        <v>20</v>
      </c>
      <c r="E25" s="24" t="e">
        <f>E23*E24</f>
        <v>#DIV/0!</v>
      </c>
      <c r="G25" s="24" t="e">
        <f>G23*G24</f>
        <v>#DIV/0!</v>
      </c>
      <c r="I25" s="24" t="e">
        <f>I23*I24</f>
        <v>#DIV/0!</v>
      </c>
      <c r="K25" s="24" t="e">
        <f>K23*K24</f>
        <v>#DIV/0!</v>
      </c>
    </row>
    <row r="31" spans="2:20">
      <c r="E31" s="17">
        <v>0</v>
      </c>
      <c r="F31" s="17">
        <f>E6*0.0981</f>
        <v>2.9430000000000001</v>
      </c>
      <c r="G31" s="17">
        <f>G6*0.0981</f>
        <v>5.8860000000000001</v>
      </c>
      <c r="H31" s="17">
        <f>I6*0.0981</f>
        <v>8.8290000000000006</v>
      </c>
      <c r="I31" s="17">
        <f>K6*0.0981</f>
        <v>11.772</v>
      </c>
    </row>
    <row r="32" spans="2:20">
      <c r="E32" s="17">
        <v>0</v>
      </c>
      <c r="F32" s="34" t="e">
        <f>E21</f>
        <v>#DIV/0!</v>
      </c>
      <c r="G32" s="34" t="e">
        <f>G21</f>
        <v>#DIV/0!</v>
      </c>
      <c r="H32" s="34" t="e">
        <f>I21</f>
        <v>#DIV/0!</v>
      </c>
      <c r="I32" s="34" t="e">
        <f>K21</f>
        <v>#DIV/0!</v>
      </c>
    </row>
    <row r="40" spans="5:24" ht="15.75" thickBot="1">
      <c r="U40" s="17" t="s">
        <v>7</v>
      </c>
      <c r="V40" s="35" t="e">
        <f>MIN(#REF!)/5</f>
        <v>#REF!</v>
      </c>
    </row>
    <row r="41" spans="5:24" ht="19.5" thickBot="1">
      <c r="E41" s="9" t="s">
        <v>4</v>
      </c>
      <c r="G41" s="36">
        <f>COUNT(#REF!)</f>
        <v>0</v>
      </c>
      <c r="U41" s="17" t="s">
        <v>8</v>
      </c>
      <c r="V41" s="35" t="e">
        <f>(#REF!-V40)/8</f>
        <v>#REF!</v>
      </c>
      <c r="X41" s="19"/>
    </row>
    <row r="42" spans="5:24" ht="15.75" thickBot="1">
      <c r="U42" s="37" t="s">
        <v>9</v>
      </c>
      <c r="V42" s="37"/>
      <c r="W42" s="19"/>
    </row>
    <row r="43" spans="5:24">
      <c r="E43" s="38" t="s">
        <v>2</v>
      </c>
      <c r="F43" s="39"/>
      <c r="G43" s="40" t="e">
        <f>AVERAGE(#REF!)/5</f>
        <v>#REF!</v>
      </c>
      <c r="H43" s="41" t="s">
        <v>1</v>
      </c>
      <c r="T43" s="42" t="e">
        <f>$V$40</f>
        <v>#REF!</v>
      </c>
      <c r="U43" s="7" t="e">
        <f>TEXT(T43,"0,00") &amp; " - " &amp; TEXT(T44,"0,00")</f>
        <v>#REF!</v>
      </c>
      <c r="V43" s="17" t="e">
        <f>COUNTIF(#REF!,"&gt;= "&amp;T43)-COUNTIF(#REF!,"&gt;="&amp; T44)</f>
        <v>#REF!</v>
      </c>
    </row>
    <row r="44" spans="5:24" ht="15.75" thickBot="1">
      <c r="E44" s="38"/>
      <c r="F44" s="39"/>
      <c r="G44" s="43"/>
      <c r="H44" s="41"/>
      <c r="T44" s="42" t="e">
        <f>$V$40+$V$41</f>
        <v>#REF!</v>
      </c>
      <c r="U44" s="7" t="e">
        <f t="shared" ref="U44:U50" si="0">TEXT(T44,"0,00") &amp; " - " &amp; TEXT(T45,"0,00")</f>
        <v>#REF!</v>
      </c>
      <c r="V44" s="17" t="e">
        <f>COUNTIF(#REF!,"&gt;= "&amp;T44)-COUNTIF(#REF!,"&gt;="&amp; T45)</f>
        <v>#REF!</v>
      </c>
    </row>
    <row r="45" spans="5:24" ht="15.75" thickBot="1">
      <c r="E45" s="9"/>
      <c r="F45" s="9"/>
      <c r="T45" s="42" t="e">
        <f>$V$40+2*$V$41</f>
        <v>#REF!</v>
      </c>
      <c r="U45" s="7" t="e">
        <f t="shared" si="0"/>
        <v>#REF!</v>
      </c>
      <c r="V45" s="17" t="e">
        <f>COUNTIF(#REF!,"&gt;= "&amp;T45)-COUNTIF(#REF!,"&gt;="&amp; T46)</f>
        <v>#REF!</v>
      </c>
    </row>
    <row r="46" spans="5:24" ht="16.5" thickBot="1">
      <c r="E46" s="9" t="s">
        <v>6</v>
      </c>
      <c r="G46" s="44" t="e">
        <f>MAX(#REF!)/5</f>
        <v>#REF!</v>
      </c>
      <c r="H46" s="7" t="s">
        <v>1</v>
      </c>
      <c r="T46" s="42" t="e">
        <f>$V$40+3*$V$41</f>
        <v>#REF!</v>
      </c>
      <c r="U46" s="7" t="e">
        <f t="shared" si="0"/>
        <v>#REF!</v>
      </c>
      <c r="V46" s="17" t="e">
        <f>COUNTIF(#REF!,"&gt;= "&amp;T46)-COUNTIF(#REF!,"&gt;="&amp; T47)</f>
        <v>#REF!</v>
      </c>
    </row>
    <row r="47" spans="5:24" ht="16.5" thickBot="1">
      <c r="E47" s="9" t="s">
        <v>7</v>
      </c>
      <c r="G47" s="44" t="e">
        <f>MIN(#REF!)/5</f>
        <v>#REF!</v>
      </c>
      <c r="H47" s="7" t="s">
        <v>1</v>
      </c>
      <c r="T47" s="42" t="e">
        <f>$V$40+4*$V$41</f>
        <v>#REF!</v>
      </c>
      <c r="U47" s="7" t="e">
        <f t="shared" si="0"/>
        <v>#REF!</v>
      </c>
      <c r="V47" s="17" t="e">
        <f>COUNTIF(#REF!,"&gt;= "&amp;T47)-COUNTIF(#REF!,"&gt;="&amp; T48)</f>
        <v>#REF!</v>
      </c>
    </row>
    <row r="48" spans="5:24" ht="16.5" thickBot="1">
      <c r="E48" s="9" t="s">
        <v>3</v>
      </c>
      <c r="F48" s="9"/>
      <c r="G48" s="44" t="e">
        <f>(MAX(#REF!)-MIN(#REF!))/10</f>
        <v>#REF!</v>
      </c>
      <c r="H48" s="7" t="s">
        <v>1</v>
      </c>
      <c r="T48" s="42" t="e">
        <f>$V$40+5*$V$41</f>
        <v>#REF!</v>
      </c>
      <c r="U48" s="7" t="e">
        <f t="shared" si="0"/>
        <v>#REF!</v>
      </c>
      <c r="V48" s="17" t="e">
        <f>COUNTIF(#REF!,"&gt;= "&amp;T48)-COUNTIF(#REF!,"&gt;="&amp; T49)</f>
        <v>#REF!</v>
      </c>
    </row>
    <row r="49" spans="5:22" ht="16.5" thickBot="1">
      <c r="E49" s="9" t="s">
        <v>5</v>
      </c>
      <c r="G49" s="44" t="e">
        <f>STDEV(#REF!)/5</f>
        <v>#REF!</v>
      </c>
      <c r="H49" s="7" t="s">
        <v>1</v>
      </c>
      <c r="T49" s="42" t="e">
        <f>$V$40+6*$V$41</f>
        <v>#REF!</v>
      </c>
      <c r="U49" s="7" t="e">
        <f t="shared" si="0"/>
        <v>#REF!</v>
      </c>
      <c r="V49" s="17" t="e">
        <f>COUNTIF(#REF!,"&gt;= "&amp;T49)-COUNTIF(#REF!,"&gt;="&amp; T50)</f>
        <v>#REF!</v>
      </c>
    </row>
    <row r="50" spans="5:22">
      <c r="T50" s="42" t="e">
        <f>$V$40+7*$V$41</f>
        <v>#REF!</v>
      </c>
      <c r="U50" s="7" t="e">
        <f t="shared" si="0"/>
        <v>#REF!</v>
      </c>
      <c r="V50" s="17" t="e">
        <f>COUNTIF(#REF!,"&gt;= "&amp;T50)-COUNTIF(#REF!,"&gt;"&amp; T51)</f>
        <v>#REF!</v>
      </c>
    </row>
    <row r="51" spans="5:22">
      <c r="T51" s="42" t="e">
        <f>$V$40+8*$V$41</f>
        <v>#REF!</v>
      </c>
      <c r="V51" s="17"/>
    </row>
    <row r="59" spans="5:22" ht="15.75" thickBot="1">
      <c r="N59" s="45"/>
      <c r="O59" s="45"/>
      <c r="P59" s="45"/>
      <c r="Q59" s="45"/>
    </row>
    <row r="60" spans="5:22" ht="15.75" thickTop="1">
      <c r="E60" s="46" t="s">
        <v>17</v>
      </c>
      <c r="F60" s="47"/>
      <c r="G60" s="47"/>
      <c r="H60" s="47"/>
      <c r="I60" s="47"/>
      <c r="J60" s="48"/>
      <c r="K60" s="45"/>
      <c r="L60" s="45"/>
    </row>
    <row r="61" spans="5:22" ht="15.75" thickBot="1">
      <c r="E61" s="49"/>
      <c r="F61" s="27"/>
      <c r="G61" s="27"/>
      <c r="H61" s="27"/>
      <c r="I61" s="27"/>
      <c r="J61" s="50"/>
    </row>
    <row r="62" spans="5:22" ht="21.75" thickBot="1">
      <c r="E62" s="26" t="s">
        <v>14</v>
      </c>
      <c r="F62" s="27"/>
      <c r="G62" s="51"/>
      <c r="H62" s="29" t="s">
        <v>15</v>
      </c>
      <c r="I62" s="36"/>
      <c r="J62" s="52" t="s">
        <v>16</v>
      </c>
      <c r="L62" s="53"/>
    </row>
    <row r="63" spans="5:22" ht="15.75" thickBot="1">
      <c r="E63" s="49"/>
      <c r="F63" s="27"/>
      <c r="G63" s="27"/>
      <c r="H63" s="27"/>
      <c r="I63" s="27"/>
      <c r="J63" s="50"/>
    </row>
    <row r="64" spans="5:22" ht="21.75" thickBot="1">
      <c r="E64" s="26" t="s">
        <v>2</v>
      </c>
      <c r="F64" s="27"/>
      <c r="G64" s="54">
        <f>2*PI()*SQRT(G62/9.81)</f>
        <v>0</v>
      </c>
      <c r="H64" s="29" t="s">
        <v>15</v>
      </c>
      <c r="I64" s="54">
        <f>2*PI()*SQRT(I62/9.81)</f>
        <v>0</v>
      </c>
      <c r="J64" s="55" t="s">
        <v>1</v>
      </c>
    </row>
    <row r="65" spans="5:13" ht="15.75" thickBot="1">
      <c r="E65" s="56"/>
      <c r="F65" s="57"/>
      <c r="G65" s="57"/>
      <c r="H65" s="57"/>
      <c r="I65" s="57"/>
      <c r="J65" s="58"/>
    </row>
    <row r="66" spans="5:13" ht="15.75" thickTop="1"/>
    <row r="68" spans="5:13">
      <c r="M68" s="45"/>
    </row>
  </sheetData>
  <sheetProtection sheet="1" objects="1" scenarios="1" selectLockedCells="1"/>
  <mergeCells count="9">
    <mergeCell ref="E60:J60"/>
    <mergeCell ref="E43:E44"/>
    <mergeCell ref="B1:N1"/>
    <mergeCell ref="B2:N2"/>
    <mergeCell ref="D4:F4"/>
    <mergeCell ref="U42:V42"/>
    <mergeCell ref="G43:G44"/>
    <mergeCell ref="H43:H44"/>
    <mergeCell ref="I4:J4"/>
  </mergeCells>
  <printOptions horizontalCentered="1" verticalCentered="1"/>
  <pageMargins left="0.19685039370078741" right="0.11811023622047245" top="0.55118110236220474" bottom="0.15748031496062992" header="0.31496062992125984" footer="0.31496062992125984"/>
  <pageSetup paperSize="9" orientation="landscape" r:id="rId1"/>
  <drawing r:id="rId2"/>
  <legacyDrawing r:id="rId3"/>
  <oleObjects>
    <oleObject progId="Equation.3" shapeId="1025" r:id="rId4"/>
  </oleObjects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D137"/>
  <sheetViews>
    <sheetView showGridLines="0" tabSelected="1" workbookViewId="0">
      <selection activeCell="B7" sqref="B7"/>
    </sheetView>
  </sheetViews>
  <sheetFormatPr defaultRowHeight="15"/>
  <cols>
    <col min="1" max="1" width="1.5703125" style="7" customWidth="1"/>
    <col min="2" max="2" width="11.140625" style="17" customWidth="1"/>
    <col min="3" max="3" width="9.140625" style="7"/>
    <col min="4" max="4" width="2.5703125" style="7" customWidth="1"/>
    <col min="5" max="5" width="11.140625" style="17" customWidth="1"/>
    <col min="6" max="6" width="9.140625" style="7"/>
    <col min="7" max="7" width="2.42578125" style="7" customWidth="1"/>
    <col min="8" max="8" width="18.140625" style="7" customWidth="1"/>
    <col min="9" max="9" width="1.42578125" style="7" customWidth="1"/>
    <col min="10" max="10" width="12.28515625" style="7" customWidth="1"/>
    <col min="11" max="11" width="4.140625" style="7" customWidth="1"/>
    <col min="12" max="12" width="11.42578125" style="7" customWidth="1"/>
    <col min="13" max="13" width="4.5703125" style="7" customWidth="1"/>
    <col min="14" max="14" width="7.7109375" style="7" customWidth="1"/>
    <col min="15" max="15" width="9.28515625" style="7" customWidth="1"/>
    <col min="16" max="16" width="8.85546875" style="7" customWidth="1"/>
    <col min="17" max="17" width="8.42578125" style="7" customWidth="1"/>
    <col min="18" max="18" width="9.140625" style="7" customWidth="1"/>
    <col min="19" max="19" width="8" style="7" customWidth="1"/>
    <col min="20" max="20" width="9.42578125" style="7" customWidth="1"/>
    <col min="21" max="21" width="4.28515625" style="7" customWidth="1"/>
    <col min="22" max="22" width="9.28515625" style="7" customWidth="1"/>
    <col min="23" max="23" width="24.28515625" style="7" customWidth="1"/>
    <col min="24" max="24" width="8.5703125" style="7" customWidth="1"/>
    <col min="25" max="25" width="9.140625" style="7"/>
    <col min="26" max="26" width="7.85546875" style="7" customWidth="1"/>
    <col min="27" max="16384" width="9.140625" style="7"/>
  </cols>
  <sheetData>
    <row r="1" spans="1:30">
      <c r="B1" s="9"/>
      <c r="C1" s="9"/>
      <c r="D1" s="9"/>
      <c r="E1" s="9"/>
      <c r="F1" s="9"/>
      <c r="G1" s="9"/>
      <c r="H1" s="8" t="s">
        <v>0</v>
      </c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</row>
    <row r="2" spans="1:30">
      <c r="B2" s="11"/>
      <c r="C2" s="11"/>
      <c r="D2" s="11"/>
      <c r="E2" s="11"/>
      <c r="F2" s="11"/>
      <c r="G2" s="11"/>
      <c r="H2" s="10" t="s">
        <v>28</v>
      </c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</row>
    <row r="3" spans="1:30" ht="6.75" customHeight="1" thickBot="1"/>
    <row r="4" spans="1:30" ht="17.25" customHeight="1" thickBot="1">
      <c r="B4" s="12" t="s">
        <v>29</v>
      </c>
      <c r="C4" s="36">
        <v>60</v>
      </c>
      <c r="D4" s="30" t="s">
        <v>30</v>
      </c>
      <c r="E4" s="12" t="s">
        <v>29</v>
      </c>
      <c r="F4" s="36">
        <v>120</v>
      </c>
      <c r="G4" s="30" t="s">
        <v>30</v>
      </c>
      <c r="H4" s="12" t="s">
        <v>12</v>
      </c>
      <c r="I4" s="13">
        <f>Molla!D4</f>
        <v>0</v>
      </c>
      <c r="J4" s="14"/>
      <c r="K4" s="14"/>
      <c r="L4" s="15"/>
      <c r="M4" s="59"/>
      <c r="P4" s="12" t="s">
        <v>13</v>
      </c>
      <c r="Q4" s="60">
        <f>Molla!I4</f>
        <v>0</v>
      </c>
      <c r="R4" s="61"/>
    </row>
    <row r="5" spans="1:30" ht="7.5" customHeight="1" thickBot="1">
      <c r="Y5" s="17" t="s">
        <v>6</v>
      </c>
      <c r="Z5" s="35">
        <f>MAX(B7:B137)/10</f>
        <v>0</v>
      </c>
      <c r="AC5" s="17" t="s">
        <v>6</v>
      </c>
      <c r="AD5" s="35">
        <f>MAX(E7:E137)/10</f>
        <v>0</v>
      </c>
    </row>
    <row r="6" spans="1:30" ht="21.75" thickBot="1">
      <c r="B6" s="19" t="s">
        <v>10</v>
      </c>
      <c r="C6" s="19" t="s">
        <v>11</v>
      </c>
      <c r="D6" s="19"/>
      <c r="E6" s="19" t="s">
        <v>10</v>
      </c>
      <c r="F6" s="19" t="s">
        <v>11</v>
      </c>
      <c r="G6" s="19"/>
      <c r="H6" s="12" t="s">
        <v>29</v>
      </c>
      <c r="J6" s="36">
        <f>C4</f>
        <v>60</v>
      </c>
      <c r="K6" s="62" t="s">
        <v>30</v>
      </c>
      <c r="L6" s="36">
        <v>120</v>
      </c>
      <c r="M6" s="30" t="s">
        <v>30</v>
      </c>
      <c r="O6" s="12" t="s">
        <v>29</v>
      </c>
      <c r="P6" s="36">
        <v>60</v>
      </c>
      <c r="Q6" s="62" t="s">
        <v>30</v>
      </c>
      <c r="R6" s="63" t="s">
        <v>31</v>
      </c>
      <c r="T6" s="54" t="e">
        <f>2*PI()*SQRT(P6*0.01/J19)</f>
        <v>#DIV/0!</v>
      </c>
      <c r="U6" s="64" t="s">
        <v>1</v>
      </c>
      <c r="V6" s="65"/>
      <c r="X6" s="27"/>
      <c r="Y6" s="17" t="s">
        <v>7</v>
      </c>
      <c r="Z6" s="35">
        <f>MIN(B7:B137)/10</f>
        <v>0</v>
      </c>
      <c r="AC6" s="17" t="s">
        <v>7</v>
      </c>
      <c r="AD6" s="35">
        <f>MIN(E7:E137)/10</f>
        <v>0</v>
      </c>
    </row>
    <row r="7" spans="1:30" ht="19.5" thickBot="1">
      <c r="A7" s="17"/>
      <c r="B7" s="1"/>
      <c r="C7" s="66">
        <f>B7/10</f>
        <v>0</v>
      </c>
      <c r="D7" s="67"/>
      <c r="E7" s="1"/>
      <c r="F7" s="66">
        <f>E7/10</f>
        <v>0</v>
      </c>
      <c r="G7" s="67"/>
      <c r="K7" s="30"/>
      <c r="Y7" s="17" t="s">
        <v>8</v>
      </c>
      <c r="Z7" s="35">
        <f>(Z5-Z6)/8</f>
        <v>0</v>
      </c>
      <c r="AC7" s="17" t="s">
        <v>8</v>
      </c>
      <c r="AD7" s="35">
        <f>(AD5-AD6)/8</f>
        <v>0</v>
      </c>
    </row>
    <row r="8" spans="1:30" ht="19.5" thickBot="1">
      <c r="A8" s="17"/>
      <c r="B8" s="1"/>
      <c r="C8" s="66">
        <f t="shared" ref="C8:C71" si="0">B8/10</f>
        <v>0</v>
      </c>
      <c r="D8" s="67"/>
      <c r="E8" s="1"/>
      <c r="F8" s="66">
        <f t="shared" ref="F8:F71" si="1">E8/10</f>
        <v>0</v>
      </c>
      <c r="G8" s="67"/>
      <c r="H8" s="9" t="s">
        <v>4</v>
      </c>
      <c r="J8" s="36">
        <f>COUNT(B7:B137)</f>
        <v>0</v>
      </c>
      <c r="K8" s="30"/>
      <c r="L8" s="36">
        <f>COUNT(E7:E137)</f>
        <v>0</v>
      </c>
      <c r="Y8" s="17"/>
      <c r="Z8" s="35"/>
      <c r="AC8" s="17"/>
      <c r="AD8" s="35"/>
    </row>
    <row r="9" spans="1:30" ht="15.75" thickBot="1">
      <c r="B9" s="1"/>
      <c r="C9" s="66">
        <f t="shared" si="0"/>
        <v>0</v>
      </c>
      <c r="D9" s="67"/>
      <c r="E9" s="1"/>
      <c r="F9" s="66">
        <f t="shared" si="1"/>
        <v>0</v>
      </c>
      <c r="G9" s="67"/>
      <c r="Y9" s="37" t="s">
        <v>9</v>
      </c>
      <c r="Z9" s="37"/>
      <c r="AA9" s="19"/>
      <c r="AC9" s="37" t="s">
        <v>9</v>
      </c>
      <c r="AD9" s="37"/>
    </row>
    <row r="10" spans="1:30">
      <c r="B10" s="1"/>
      <c r="C10" s="66">
        <f t="shared" si="0"/>
        <v>0</v>
      </c>
      <c r="D10" s="67"/>
      <c r="E10" s="1"/>
      <c r="F10" s="66">
        <f t="shared" si="1"/>
        <v>0</v>
      </c>
      <c r="G10" s="67"/>
      <c r="H10" s="38" t="s">
        <v>2</v>
      </c>
      <c r="I10" s="39"/>
      <c r="J10" s="40" t="e">
        <f>AVERAGE(B7:B137)/10</f>
        <v>#DIV/0!</v>
      </c>
      <c r="K10" s="41" t="s">
        <v>1</v>
      </c>
      <c r="L10" s="40" t="e">
        <f>AVERAGE(E7:E137)/10</f>
        <v>#DIV/0!</v>
      </c>
      <c r="M10" s="41" t="s">
        <v>1</v>
      </c>
      <c r="X10" s="42">
        <f>$Z$6</f>
        <v>0</v>
      </c>
      <c r="Y10" s="7" t="str">
        <f>TEXT(X10,"0,00") &amp; " - " &amp; TEXT(X11,"0,00")</f>
        <v>0,00 - 0,00</v>
      </c>
      <c r="Z10" s="17">
        <f t="shared" ref="Z10:Z16" si="2">COUNTIF(C$7:C$137,"&gt;= "&amp;X10)-COUNTIF(C$7:C$137,"&gt;="&amp; X11)</f>
        <v>0</v>
      </c>
      <c r="AB10" s="42">
        <f>$AD$6</f>
        <v>0</v>
      </c>
      <c r="AC10" s="7" t="str">
        <f>TEXT(AB10,"0,00") &amp; " - " &amp; TEXT(AB11,"0,00")</f>
        <v>0,00 - 0,00</v>
      </c>
      <c r="AD10" s="17">
        <f>COUNTIF(F$7:F$137,"&gt;= "&amp;AB10)-COUNTIF(F$7:F$137,"&gt;="&amp; AB11)</f>
        <v>0</v>
      </c>
    </row>
    <row r="11" spans="1:30" ht="15.75" thickBot="1">
      <c r="B11" s="1"/>
      <c r="C11" s="66">
        <f t="shared" si="0"/>
        <v>0</v>
      </c>
      <c r="D11" s="67"/>
      <c r="E11" s="1"/>
      <c r="F11" s="66">
        <f t="shared" si="1"/>
        <v>0</v>
      </c>
      <c r="G11" s="67"/>
      <c r="H11" s="38"/>
      <c r="I11" s="39"/>
      <c r="J11" s="43"/>
      <c r="K11" s="41"/>
      <c r="L11" s="43"/>
      <c r="M11" s="41"/>
      <c r="X11" s="42">
        <f>$Z$6+$Z$7</f>
        <v>0</v>
      </c>
      <c r="Y11" s="7" t="str">
        <f t="shared" ref="Y11:Y17" si="3">TEXT(X11,"0,00") &amp; " - " &amp; TEXT(X12,"0,00")</f>
        <v>0,00 - 0,00</v>
      </c>
      <c r="Z11" s="17">
        <f t="shared" si="2"/>
        <v>0</v>
      </c>
      <c r="AB11" s="42">
        <f>$AD$6+$AD$7</f>
        <v>0</v>
      </c>
      <c r="AC11" s="7" t="str">
        <f t="shared" ref="AC11:AC17" si="4">TEXT(AB11,"0,00") &amp; " - " &amp; TEXT(AB12,"0,00")</f>
        <v>0,00 - 0,00</v>
      </c>
      <c r="AD11" s="68">
        <f>COUNTIF(F$7:F$137,"&gt;= "&amp;AB11)-COUNTIF(F$7:F$137,"&gt;="&amp; AB12)</f>
        <v>0</v>
      </c>
    </row>
    <row r="12" spans="1:30" ht="15.75" thickBot="1">
      <c r="B12" s="1"/>
      <c r="C12" s="66">
        <f t="shared" si="0"/>
        <v>0</v>
      </c>
      <c r="D12" s="67"/>
      <c r="E12" s="1"/>
      <c r="F12" s="66">
        <f t="shared" si="1"/>
        <v>0</v>
      </c>
      <c r="G12" s="67"/>
      <c r="H12" s="9"/>
      <c r="I12" s="9"/>
      <c r="X12" s="42">
        <f>$Z$6+2*$Z$7</f>
        <v>0</v>
      </c>
      <c r="Y12" s="7" t="str">
        <f t="shared" si="3"/>
        <v>0,00 - 0,00</v>
      </c>
      <c r="Z12" s="17">
        <f t="shared" si="2"/>
        <v>0</v>
      </c>
      <c r="AB12" s="42">
        <f>$AD$6+2*$AD$7</f>
        <v>0</v>
      </c>
      <c r="AC12" s="7" t="str">
        <f t="shared" si="4"/>
        <v>0,00 - 0,00</v>
      </c>
      <c r="AD12" s="68">
        <f t="shared" ref="AD12:AD17" si="5">COUNTIF(F$7:F$137,"&gt;= "&amp;AB12)-COUNTIF(F$7:F$137,"&gt;="&amp; AB13)</f>
        <v>0</v>
      </c>
    </row>
    <row r="13" spans="1:30" ht="16.5" thickBot="1">
      <c r="B13" s="1"/>
      <c r="C13" s="66">
        <f t="shared" si="0"/>
        <v>0</v>
      </c>
      <c r="D13" s="67"/>
      <c r="E13" s="1"/>
      <c r="F13" s="66">
        <f t="shared" si="1"/>
        <v>0</v>
      </c>
      <c r="G13" s="67"/>
      <c r="H13" s="9" t="s">
        <v>6</v>
      </c>
      <c r="J13" s="44">
        <f>MAX(B7:B137)/10</f>
        <v>0</v>
      </c>
      <c r="K13" s="7" t="s">
        <v>1</v>
      </c>
      <c r="L13" s="44">
        <f>MAX(E7:E137)/10</f>
        <v>0</v>
      </c>
      <c r="M13" s="7" t="s">
        <v>1</v>
      </c>
      <c r="X13" s="42">
        <f>$Z$6+3*$Z$7</f>
        <v>0</v>
      </c>
      <c r="Y13" s="7" t="str">
        <f t="shared" si="3"/>
        <v>0,00 - 0,00</v>
      </c>
      <c r="Z13" s="17">
        <f t="shared" si="2"/>
        <v>0</v>
      </c>
      <c r="AB13" s="42">
        <f>$AD$6+3*$AD$7</f>
        <v>0</v>
      </c>
      <c r="AC13" s="7" t="str">
        <f t="shared" si="4"/>
        <v>0,00 - 0,00</v>
      </c>
      <c r="AD13" s="68">
        <f t="shared" si="5"/>
        <v>0</v>
      </c>
    </row>
    <row r="14" spans="1:30" ht="16.5" thickBot="1">
      <c r="B14" s="1"/>
      <c r="C14" s="66">
        <f t="shared" si="0"/>
        <v>0</v>
      </c>
      <c r="D14" s="67"/>
      <c r="E14" s="1"/>
      <c r="F14" s="66">
        <f t="shared" si="1"/>
        <v>0</v>
      </c>
      <c r="G14" s="67"/>
      <c r="H14" s="9" t="s">
        <v>7</v>
      </c>
      <c r="J14" s="44">
        <f>MIN(B7:B137)/10</f>
        <v>0</v>
      </c>
      <c r="K14" s="7" t="s">
        <v>1</v>
      </c>
      <c r="L14" s="44">
        <f>MIN(E7:E137)/10</f>
        <v>0</v>
      </c>
      <c r="M14" s="7" t="s">
        <v>1</v>
      </c>
      <c r="X14" s="42">
        <f>$Z$6+4*$Z$7</f>
        <v>0</v>
      </c>
      <c r="Y14" s="7" t="str">
        <f t="shared" si="3"/>
        <v>0,00 - 0,00</v>
      </c>
      <c r="Z14" s="17">
        <f t="shared" si="2"/>
        <v>0</v>
      </c>
      <c r="AB14" s="42">
        <f>$AD$6+4*$AD$7</f>
        <v>0</v>
      </c>
      <c r="AC14" s="7" t="str">
        <f t="shared" si="4"/>
        <v>0,00 - 0,00</v>
      </c>
      <c r="AD14" s="68">
        <f t="shared" si="5"/>
        <v>0</v>
      </c>
    </row>
    <row r="15" spans="1:30" ht="16.5" thickBot="1">
      <c r="B15" s="1"/>
      <c r="C15" s="66">
        <f t="shared" si="0"/>
        <v>0</v>
      </c>
      <c r="D15" s="67"/>
      <c r="E15" s="1"/>
      <c r="F15" s="66">
        <f t="shared" si="1"/>
        <v>0</v>
      </c>
      <c r="G15" s="67"/>
      <c r="H15" s="9" t="s">
        <v>3</v>
      </c>
      <c r="I15" s="9"/>
      <c r="J15" s="44">
        <f>(MAX(B7:B137)-MIN(B7:B137))/10</f>
        <v>0</v>
      </c>
      <c r="K15" s="7" t="s">
        <v>1</v>
      </c>
      <c r="L15" s="44">
        <f>(MAX(E7:E137)-MIN(E7:E137))/10</f>
        <v>0</v>
      </c>
      <c r="M15" s="7" t="s">
        <v>1</v>
      </c>
      <c r="X15" s="42">
        <f>$Z$6+5*$Z$7</f>
        <v>0</v>
      </c>
      <c r="Y15" s="7" t="str">
        <f t="shared" si="3"/>
        <v>0,00 - 0,00</v>
      </c>
      <c r="Z15" s="17">
        <f t="shared" si="2"/>
        <v>0</v>
      </c>
      <c r="AB15" s="42">
        <f>$AD$6+5*$AD$7</f>
        <v>0</v>
      </c>
      <c r="AC15" s="7" t="str">
        <f t="shared" si="4"/>
        <v>0,00 - 0,00</v>
      </c>
      <c r="AD15" s="68">
        <f t="shared" si="5"/>
        <v>0</v>
      </c>
    </row>
    <row r="16" spans="1:30" ht="16.5" thickBot="1">
      <c r="B16" s="1"/>
      <c r="C16" s="66">
        <f t="shared" si="0"/>
        <v>0</v>
      </c>
      <c r="D16" s="67"/>
      <c r="E16" s="1"/>
      <c r="F16" s="66">
        <f t="shared" si="1"/>
        <v>0</v>
      </c>
      <c r="G16" s="67"/>
      <c r="H16" s="9" t="s">
        <v>5</v>
      </c>
      <c r="J16" s="44" t="e">
        <f>STDEV(B7:B137)/10</f>
        <v>#DIV/0!</v>
      </c>
      <c r="K16" s="7" t="s">
        <v>1</v>
      </c>
      <c r="L16" s="44" t="e">
        <f>STDEV(E7:E137)/10</f>
        <v>#DIV/0!</v>
      </c>
      <c r="M16" s="7" t="s">
        <v>1</v>
      </c>
      <c r="X16" s="42">
        <f>$Z$6+6*$Z$7</f>
        <v>0</v>
      </c>
      <c r="Y16" s="7" t="str">
        <f t="shared" si="3"/>
        <v>0,00 - 0,00</v>
      </c>
      <c r="Z16" s="17">
        <f t="shared" si="2"/>
        <v>0</v>
      </c>
      <c r="AB16" s="42">
        <f>$AD$6+6*$AD$7</f>
        <v>0</v>
      </c>
      <c r="AC16" s="7" t="str">
        <f t="shared" si="4"/>
        <v>0,00 - 0,00</v>
      </c>
      <c r="AD16" s="68">
        <f t="shared" si="5"/>
        <v>0</v>
      </c>
    </row>
    <row r="17" spans="2:30">
      <c r="B17" s="1"/>
      <c r="C17" s="66">
        <f t="shared" si="0"/>
        <v>0</v>
      </c>
      <c r="D17" s="67"/>
      <c r="E17" s="1"/>
      <c r="F17" s="66">
        <f t="shared" si="1"/>
        <v>0</v>
      </c>
      <c r="G17" s="67"/>
      <c r="X17" s="42">
        <f>$Z$6+7*$Z$7</f>
        <v>0</v>
      </c>
      <c r="Y17" s="7" t="str">
        <f t="shared" si="3"/>
        <v>0,00 - 0,00</v>
      </c>
      <c r="Z17" s="17">
        <f>COUNTIF(C$7:C$137,"&gt;= "&amp;X17)-COUNTIF(C$7:C$137,"&gt;"&amp; X18)</f>
        <v>131</v>
      </c>
      <c r="AB17" s="42">
        <f>$AD$6+7*$AD$7</f>
        <v>0</v>
      </c>
      <c r="AC17" s="7" t="str">
        <f t="shared" si="4"/>
        <v>0,00 - 0,00</v>
      </c>
      <c r="AD17" s="68">
        <f>COUNTIF(F$7:F$137,"&gt;= "&amp;AB17)-COUNTIF(F$7:F$137,"&gt;"&amp; AB18)</f>
        <v>131</v>
      </c>
    </row>
    <row r="18" spans="2:30" ht="15.75" thickBot="1">
      <c r="B18" s="1"/>
      <c r="C18" s="66">
        <f t="shared" si="0"/>
        <v>0</v>
      </c>
      <c r="D18" s="67"/>
      <c r="E18" s="1"/>
      <c r="F18" s="66">
        <f t="shared" si="1"/>
        <v>0</v>
      </c>
      <c r="G18" s="67"/>
      <c r="X18" s="42">
        <f>$Z$6+8*$Z$7</f>
        <v>0</v>
      </c>
      <c r="Z18" s="17"/>
      <c r="AB18" s="42">
        <f>$AD$6+8*$AD$7</f>
        <v>0</v>
      </c>
      <c r="AD18" s="17"/>
    </row>
    <row r="19" spans="2:30" ht="21" thickBot="1">
      <c r="B19" s="1"/>
      <c r="C19" s="66">
        <f t="shared" si="0"/>
        <v>0</v>
      </c>
      <c r="D19" s="67"/>
      <c r="E19" s="1"/>
      <c r="F19" s="66">
        <f t="shared" si="1"/>
        <v>0</v>
      </c>
      <c r="G19" s="67"/>
      <c r="H19" s="69" t="s">
        <v>25</v>
      </c>
      <c r="J19" s="28" t="e">
        <f>Molla!O21</f>
        <v>#DIV/0!</v>
      </c>
      <c r="K19" s="29" t="s">
        <v>15</v>
      </c>
      <c r="L19" s="36" t="e">
        <f>Molla!Q21</f>
        <v>#DIV/0!</v>
      </c>
      <c r="M19" s="70" t="s">
        <v>26</v>
      </c>
      <c r="N19" s="27"/>
    </row>
    <row r="20" spans="2:30" ht="15.75" thickBot="1">
      <c r="B20" s="1"/>
      <c r="C20" s="66">
        <f t="shared" si="0"/>
        <v>0</v>
      </c>
      <c r="D20" s="67"/>
      <c r="E20" s="1"/>
      <c r="F20" s="66">
        <f t="shared" si="1"/>
        <v>0</v>
      </c>
      <c r="G20" s="67"/>
    </row>
    <row r="21" spans="2:30" ht="21.75" thickBot="1">
      <c r="B21" s="1"/>
      <c r="C21" s="66">
        <f t="shared" si="0"/>
        <v>0</v>
      </c>
      <c r="D21" s="67"/>
      <c r="E21" s="1"/>
      <c r="F21" s="66">
        <f t="shared" si="1"/>
        <v>0</v>
      </c>
      <c r="G21" s="67"/>
      <c r="O21" s="12" t="s">
        <v>29</v>
      </c>
      <c r="P21" s="36">
        <v>120</v>
      </c>
      <c r="Q21" s="62" t="s">
        <v>30</v>
      </c>
      <c r="R21" s="63" t="s">
        <v>31</v>
      </c>
      <c r="T21" s="54" t="e">
        <f>2*PI()*SQRT(P21*0.01/J19)</f>
        <v>#DIV/0!</v>
      </c>
      <c r="U21" s="64" t="s">
        <v>1</v>
      </c>
      <c r="V21" s="65"/>
      <c r="W21" s="64"/>
    </row>
    <row r="22" spans="2:30">
      <c r="B22" s="1"/>
      <c r="C22" s="66">
        <f t="shared" si="0"/>
        <v>0</v>
      </c>
      <c r="D22" s="67"/>
      <c r="E22" s="1"/>
      <c r="F22" s="66">
        <f t="shared" si="1"/>
        <v>0</v>
      </c>
      <c r="G22" s="67"/>
    </row>
    <row r="23" spans="2:30">
      <c r="B23" s="1"/>
      <c r="C23" s="66">
        <f t="shared" si="0"/>
        <v>0</v>
      </c>
      <c r="D23" s="67"/>
      <c r="E23" s="1"/>
      <c r="F23" s="66">
        <f t="shared" si="1"/>
        <v>0</v>
      </c>
      <c r="G23" s="67"/>
    </row>
    <row r="24" spans="2:30">
      <c r="B24" s="1"/>
      <c r="C24" s="66">
        <f t="shared" si="0"/>
        <v>0</v>
      </c>
      <c r="D24" s="67"/>
      <c r="E24" s="1"/>
      <c r="F24" s="66">
        <f t="shared" si="1"/>
        <v>0</v>
      </c>
      <c r="G24" s="67"/>
    </row>
    <row r="25" spans="2:30">
      <c r="B25" s="1"/>
      <c r="C25" s="66">
        <f t="shared" si="0"/>
        <v>0</v>
      </c>
      <c r="D25" s="67"/>
      <c r="E25" s="1"/>
      <c r="F25" s="66">
        <f t="shared" si="1"/>
        <v>0</v>
      </c>
      <c r="G25" s="67"/>
    </row>
    <row r="26" spans="2:30">
      <c r="B26" s="1"/>
      <c r="C26" s="66">
        <f t="shared" si="0"/>
        <v>0</v>
      </c>
      <c r="D26" s="67"/>
      <c r="E26" s="1"/>
      <c r="F26" s="66">
        <f t="shared" si="1"/>
        <v>0</v>
      </c>
      <c r="G26" s="67"/>
      <c r="S26" s="45"/>
      <c r="T26" s="45"/>
      <c r="U26" s="45"/>
      <c r="V26" s="45"/>
    </row>
    <row r="27" spans="2:30">
      <c r="B27" s="1"/>
      <c r="C27" s="66">
        <f t="shared" si="0"/>
        <v>0</v>
      </c>
      <c r="D27" s="67"/>
      <c r="E27" s="1"/>
      <c r="F27" s="66">
        <f t="shared" si="1"/>
        <v>0</v>
      </c>
      <c r="G27" s="67"/>
      <c r="H27" s="71"/>
      <c r="I27" s="71"/>
      <c r="J27" s="71"/>
      <c r="K27" s="71"/>
      <c r="L27" s="71"/>
      <c r="M27" s="71"/>
      <c r="N27" s="71"/>
      <c r="O27" s="71"/>
      <c r="P27" s="45"/>
      <c r="Q27" s="45"/>
    </row>
    <row r="28" spans="2:30">
      <c r="B28" s="1"/>
      <c r="C28" s="66">
        <f t="shared" si="0"/>
        <v>0</v>
      </c>
      <c r="D28" s="67"/>
      <c r="E28" s="1"/>
      <c r="F28" s="66">
        <f t="shared" si="1"/>
        <v>0</v>
      </c>
      <c r="G28" s="67"/>
      <c r="H28" s="27"/>
      <c r="I28" s="27"/>
      <c r="J28" s="27"/>
      <c r="K28" s="27"/>
      <c r="L28" s="27"/>
      <c r="M28" s="27"/>
      <c r="N28" s="27"/>
      <c r="O28" s="27"/>
    </row>
    <row r="29" spans="2:30" ht="21">
      <c r="B29" s="1"/>
      <c r="C29" s="66">
        <f t="shared" si="0"/>
        <v>0</v>
      </c>
      <c r="D29" s="67"/>
      <c r="E29" s="1"/>
      <c r="F29" s="66">
        <f t="shared" si="1"/>
        <v>0</v>
      </c>
      <c r="G29" s="67"/>
      <c r="H29" s="27"/>
      <c r="I29" s="27"/>
      <c r="J29" s="27"/>
      <c r="K29" s="72"/>
      <c r="L29" s="27"/>
      <c r="M29" s="29"/>
      <c r="N29" s="27"/>
      <c r="O29" s="27"/>
      <c r="Q29" s="53"/>
    </row>
    <row r="30" spans="2:30">
      <c r="B30" s="1"/>
      <c r="C30" s="66">
        <f t="shared" si="0"/>
        <v>0</v>
      </c>
      <c r="D30" s="67"/>
      <c r="E30" s="1"/>
      <c r="F30" s="66">
        <f t="shared" si="1"/>
        <v>0</v>
      </c>
      <c r="G30" s="67"/>
      <c r="H30" s="27"/>
      <c r="I30" s="27"/>
      <c r="J30" s="27"/>
      <c r="K30" s="27"/>
      <c r="L30" s="27"/>
      <c r="M30" s="27"/>
      <c r="N30" s="27"/>
      <c r="O30" s="27"/>
    </row>
    <row r="31" spans="2:30" ht="20.25">
      <c r="B31" s="1"/>
      <c r="C31" s="66">
        <f t="shared" si="0"/>
        <v>0</v>
      </c>
      <c r="D31" s="67"/>
      <c r="E31" s="1"/>
      <c r="F31" s="66">
        <f t="shared" si="1"/>
        <v>0</v>
      </c>
      <c r="G31" s="67"/>
      <c r="H31" s="69"/>
      <c r="I31" s="27"/>
      <c r="J31" s="27"/>
      <c r="K31" s="65"/>
      <c r="L31" s="27"/>
      <c r="M31" s="29"/>
      <c r="N31" s="27"/>
      <c r="O31" s="27"/>
    </row>
    <row r="32" spans="2:30">
      <c r="B32" s="1"/>
      <c r="C32" s="66">
        <f t="shared" si="0"/>
        <v>0</v>
      </c>
      <c r="D32" s="67"/>
      <c r="E32" s="1"/>
      <c r="F32" s="66">
        <f t="shared" si="1"/>
        <v>0</v>
      </c>
      <c r="G32" s="67"/>
      <c r="H32" s="27"/>
      <c r="I32" s="27"/>
      <c r="J32" s="27"/>
      <c r="K32" s="27"/>
      <c r="L32" s="27"/>
      <c r="M32" s="27"/>
      <c r="N32" s="27"/>
      <c r="O32" s="27"/>
    </row>
    <row r="33" spans="2:18">
      <c r="B33" s="1"/>
      <c r="C33" s="66">
        <f t="shared" si="0"/>
        <v>0</v>
      </c>
      <c r="D33" s="67"/>
      <c r="E33" s="1"/>
      <c r="F33" s="66">
        <f t="shared" si="1"/>
        <v>0</v>
      </c>
      <c r="G33" s="67"/>
    </row>
    <row r="34" spans="2:18">
      <c r="B34" s="1"/>
      <c r="C34" s="66">
        <f t="shared" si="0"/>
        <v>0</v>
      </c>
      <c r="D34" s="67"/>
      <c r="E34" s="1"/>
      <c r="F34" s="66">
        <f t="shared" si="1"/>
        <v>0</v>
      </c>
      <c r="G34" s="67"/>
    </row>
    <row r="35" spans="2:18">
      <c r="B35" s="1"/>
      <c r="C35" s="66">
        <f t="shared" si="0"/>
        <v>0</v>
      </c>
      <c r="D35" s="67"/>
      <c r="E35" s="1"/>
      <c r="F35" s="66">
        <f t="shared" si="1"/>
        <v>0</v>
      </c>
      <c r="G35" s="67"/>
      <c r="R35" s="45"/>
    </row>
    <row r="36" spans="2:18">
      <c r="B36" s="1"/>
      <c r="C36" s="66">
        <f t="shared" si="0"/>
        <v>0</v>
      </c>
      <c r="D36" s="67"/>
      <c r="E36" s="1"/>
      <c r="F36" s="66">
        <f t="shared" si="1"/>
        <v>0</v>
      </c>
      <c r="G36" s="67"/>
    </row>
    <row r="37" spans="2:18">
      <c r="B37" s="1"/>
      <c r="C37" s="66">
        <f t="shared" si="0"/>
        <v>0</v>
      </c>
      <c r="D37" s="67"/>
      <c r="E37" s="1"/>
      <c r="F37" s="66">
        <f t="shared" si="1"/>
        <v>0</v>
      </c>
      <c r="G37" s="67"/>
    </row>
    <row r="38" spans="2:18">
      <c r="B38" s="1"/>
      <c r="C38" s="66">
        <f t="shared" si="0"/>
        <v>0</v>
      </c>
      <c r="D38" s="67"/>
      <c r="E38" s="1"/>
      <c r="F38" s="66">
        <f t="shared" si="1"/>
        <v>0</v>
      </c>
      <c r="G38" s="67"/>
    </row>
    <row r="39" spans="2:18">
      <c r="B39" s="1"/>
      <c r="C39" s="66">
        <f t="shared" si="0"/>
        <v>0</v>
      </c>
      <c r="D39" s="67"/>
      <c r="E39" s="1"/>
      <c r="F39" s="66">
        <f t="shared" si="1"/>
        <v>0</v>
      </c>
      <c r="G39" s="67"/>
    </row>
    <row r="40" spans="2:18">
      <c r="B40" s="1"/>
      <c r="C40" s="66">
        <f t="shared" si="0"/>
        <v>0</v>
      </c>
      <c r="D40" s="67"/>
      <c r="E40" s="1"/>
      <c r="F40" s="66">
        <f t="shared" si="1"/>
        <v>0</v>
      </c>
      <c r="G40" s="67"/>
    </row>
    <row r="41" spans="2:18">
      <c r="B41" s="1"/>
      <c r="C41" s="66">
        <f t="shared" si="0"/>
        <v>0</v>
      </c>
      <c r="D41" s="67"/>
      <c r="E41" s="1"/>
      <c r="F41" s="66">
        <f t="shared" si="1"/>
        <v>0</v>
      </c>
      <c r="G41" s="67"/>
    </row>
    <row r="42" spans="2:18">
      <c r="B42" s="1"/>
      <c r="C42" s="66">
        <f t="shared" si="0"/>
        <v>0</v>
      </c>
      <c r="D42" s="67"/>
      <c r="E42" s="1"/>
      <c r="F42" s="66">
        <f t="shared" si="1"/>
        <v>0</v>
      </c>
      <c r="G42" s="67"/>
    </row>
    <row r="43" spans="2:18">
      <c r="B43" s="1"/>
      <c r="C43" s="66">
        <f t="shared" si="0"/>
        <v>0</v>
      </c>
      <c r="D43" s="67"/>
      <c r="E43" s="1"/>
      <c r="F43" s="66">
        <f t="shared" si="1"/>
        <v>0</v>
      </c>
      <c r="G43" s="67"/>
    </row>
    <row r="44" spans="2:18">
      <c r="B44" s="1"/>
      <c r="C44" s="66">
        <f t="shared" si="0"/>
        <v>0</v>
      </c>
      <c r="D44" s="67"/>
      <c r="E44" s="1"/>
      <c r="F44" s="66">
        <f t="shared" si="1"/>
        <v>0</v>
      </c>
      <c r="G44" s="67"/>
    </row>
    <row r="45" spans="2:18">
      <c r="B45" s="1"/>
      <c r="C45" s="66">
        <f t="shared" si="0"/>
        <v>0</v>
      </c>
      <c r="D45" s="67"/>
      <c r="E45" s="1"/>
      <c r="F45" s="66">
        <f t="shared" si="1"/>
        <v>0</v>
      </c>
      <c r="G45" s="67"/>
    </row>
    <row r="46" spans="2:18">
      <c r="B46" s="1"/>
      <c r="C46" s="66">
        <f t="shared" si="0"/>
        <v>0</v>
      </c>
      <c r="D46" s="67"/>
      <c r="E46" s="1"/>
      <c r="F46" s="66">
        <f t="shared" si="1"/>
        <v>0</v>
      </c>
      <c r="G46" s="67"/>
    </row>
    <row r="47" spans="2:18">
      <c r="B47" s="1"/>
      <c r="C47" s="66">
        <f t="shared" si="0"/>
        <v>0</v>
      </c>
      <c r="D47" s="67"/>
      <c r="E47" s="1"/>
      <c r="F47" s="66">
        <f t="shared" si="1"/>
        <v>0</v>
      </c>
      <c r="G47" s="67"/>
    </row>
    <row r="48" spans="2:18">
      <c r="B48" s="1"/>
      <c r="C48" s="66">
        <f t="shared" si="0"/>
        <v>0</v>
      </c>
      <c r="D48" s="67"/>
      <c r="E48" s="1"/>
      <c r="F48" s="66">
        <f t="shared" si="1"/>
        <v>0</v>
      </c>
      <c r="G48" s="67"/>
    </row>
    <row r="49" spans="2:7">
      <c r="B49" s="1"/>
      <c r="C49" s="66">
        <f t="shared" si="0"/>
        <v>0</v>
      </c>
      <c r="D49" s="67"/>
      <c r="E49" s="1"/>
      <c r="F49" s="66">
        <f t="shared" si="1"/>
        <v>0</v>
      </c>
      <c r="G49" s="67"/>
    </row>
    <row r="50" spans="2:7">
      <c r="B50" s="1"/>
      <c r="C50" s="66">
        <f t="shared" si="0"/>
        <v>0</v>
      </c>
      <c r="D50" s="67"/>
      <c r="E50" s="1"/>
      <c r="F50" s="66">
        <f t="shared" si="1"/>
        <v>0</v>
      </c>
      <c r="G50" s="67"/>
    </row>
    <row r="51" spans="2:7">
      <c r="B51" s="1"/>
      <c r="C51" s="66">
        <f t="shared" si="0"/>
        <v>0</v>
      </c>
      <c r="D51" s="67"/>
      <c r="E51" s="1"/>
      <c r="F51" s="66">
        <f t="shared" si="1"/>
        <v>0</v>
      </c>
      <c r="G51" s="67"/>
    </row>
    <row r="52" spans="2:7">
      <c r="B52" s="1"/>
      <c r="C52" s="66">
        <f t="shared" si="0"/>
        <v>0</v>
      </c>
      <c r="D52" s="67"/>
      <c r="E52" s="1"/>
      <c r="F52" s="66">
        <f t="shared" si="1"/>
        <v>0</v>
      </c>
      <c r="G52" s="67"/>
    </row>
    <row r="53" spans="2:7">
      <c r="B53" s="1"/>
      <c r="C53" s="66">
        <f t="shared" si="0"/>
        <v>0</v>
      </c>
      <c r="D53" s="67"/>
      <c r="E53" s="1"/>
      <c r="F53" s="66">
        <f t="shared" si="1"/>
        <v>0</v>
      </c>
      <c r="G53" s="67"/>
    </row>
    <row r="54" spans="2:7">
      <c r="B54" s="1"/>
      <c r="C54" s="66">
        <f t="shared" si="0"/>
        <v>0</v>
      </c>
      <c r="D54" s="67"/>
      <c r="E54" s="1"/>
      <c r="F54" s="66">
        <f t="shared" si="1"/>
        <v>0</v>
      </c>
      <c r="G54" s="67"/>
    </row>
    <row r="55" spans="2:7">
      <c r="B55" s="1"/>
      <c r="C55" s="66">
        <f t="shared" si="0"/>
        <v>0</v>
      </c>
      <c r="D55" s="67"/>
      <c r="E55" s="1"/>
      <c r="F55" s="66">
        <f t="shared" si="1"/>
        <v>0</v>
      </c>
      <c r="G55" s="67"/>
    </row>
    <row r="56" spans="2:7">
      <c r="B56" s="1"/>
      <c r="C56" s="66">
        <f t="shared" si="0"/>
        <v>0</v>
      </c>
      <c r="D56" s="67"/>
      <c r="E56" s="1"/>
      <c r="F56" s="66">
        <f t="shared" si="1"/>
        <v>0</v>
      </c>
      <c r="G56" s="67"/>
    </row>
    <row r="57" spans="2:7">
      <c r="B57" s="1"/>
      <c r="C57" s="66">
        <f t="shared" si="0"/>
        <v>0</v>
      </c>
      <c r="D57" s="67"/>
      <c r="E57" s="1"/>
      <c r="F57" s="66">
        <f t="shared" si="1"/>
        <v>0</v>
      </c>
      <c r="G57" s="67"/>
    </row>
    <row r="58" spans="2:7">
      <c r="B58" s="1"/>
      <c r="C58" s="66">
        <f t="shared" si="0"/>
        <v>0</v>
      </c>
      <c r="D58" s="67"/>
      <c r="E58" s="1"/>
      <c r="F58" s="66">
        <f t="shared" si="1"/>
        <v>0</v>
      </c>
      <c r="G58" s="67"/>
    </row>
    <row r="59" spans="2:7">
      <c r="B59" s="1"/>
      <c r="C59" s="66">
        <f t="shared" si="0"/>
        <v>0</v>
      </c>
      <c r="D59" s="67"/>
      <c r="E59" s="1"/>
      <c r="F59" s="66">
        <f t="shared" si="1"/>
        <v>0</v>
      </c>
      <c r="G59" s="67"/>
    </row>
    <row r="60" spans="2:7">
      <c r="B60" s="1"/>
      <c r="C60" s="66">
        <f t="shared" si="0"/>
        <v>0</v>
      </c>
      <c r="D60" s="67"/>
      <c r="E60" s="1"/>
      <c r="F60" s="66">
        <f t="shared" si="1"/>
        <v>0</v>
      </c>
      <c r="G60" s="67"/>
    </row>
    <row r="61" spans="2:7">
      <c r="B61" s="1"/>
      <c r="C61" s="66">
        <f t="shared" si="0"/>
        <v>0</v>
      </c>
      <c r="D61" s="67"/>
      <c r="E61" s="1"/>
      <c r="F61" s="66">
        <f t="shared" si="1"/>
        <v>0</v>
      </c>
      <c r="G61" s="67"/>
    </row>
    <row r="62" spans="2:7">
      <c r="B62" s="1"/>
      <c r="C62" s="66">
        <f t="shared" si="0"/>
        <v>0</v>
      </c>
      <c r="D62" s="67"/>
      <c r="E62" s="1"/>
      <c r="F62" s="66">
        <f t="shared" si="1"/>
        <v>0</v>
      </c>
      <c r="G62" s="67"/>
    </row>
    <row r="63" spans="2:7">
      <c r="B63" s="1"/>
      <c r="C63" s="66">
        <f t="shared" si="0"/>
        <v>0</v>
      </c>
      <c r="D63" s="67"/>
      <c r="E63" s="1"/>
      <c r="F63" s="66">
        <f t="shared" si="1"/>
        <v>0</v>
      </c>
      <c r="G63" s="67"/>
    </row>
    <row r="64" spans="2:7">
      <c r="B64" s="1"/>
      <c r="C64" s="66">
        <f t="shared" si="0"/>
        <v>0</v>
      </c>
      <c r="D64" s="67"/>
      <c r="E64" s="1"/>
      <c r="F64" s="66">
        <f t="shared" si="1"/>
        <v>0</v>
      </c>
      <c r="G64" s="67"/>
    </row>
    <row r="65" spans="2:7">
      <c r="B65" s="1"/>
      <c r="C65" s="66">
        <f t="shared" si="0"/>
        <v>0</v>
      </c>
      <c r="D65" s="67"/>
      <c r="E65" s="1"/>
      <c r="F65" s="66">
        <f t="shared" si="1"/>
        <v>0</v>
      </c>
      <c r="G65" s="67"/>
    </row>
    <row r="66" spans="2:7">
      <c r="B66" s="1"/>
      <c r="C66" s="66">
        <f t="shared" si="0"/>
        <v>0</v>
      </c>
      <c r="D66" s="67"/>
      <c r="E66" s="1"/>
      <c r="F66" s="66">
        <f t="shared" si="1"/>
        <v>0</v>
      </c>
      <c r="G66" s="67"/>
    </row>
    <row r="67" spans="2:7">
      <c r="B67" s="1"/>
      <c r="C67" s="66">
        <f t="shared" si="0"/>
        <v>0</v>
      </c>
      <c r="D67" s="67"/>
      <c r="E67" s="1"/>
      <c r="F67" s="66">
        <f t="shared" si="1"/>
        <v>0</v>
      </c>
      <c r="G67" s="67"/>
    </row>
    <row r="68" spans="2:7">
      <c r="B68" s="1"/>
      <c r="C68" s="66">
        <f t="shared" si="0"/>
        <v>0</v>
      </c>
      <c r="D68" s="67"/>
      <c r="E68" s="1"/>
      <c r="F68" s="66">
        <f t="shared" si="1"/>
        <v>0</v>
      </c>
      <c r="G68" s="67"/>
    </row>
    <row r="69" spans="2:7">
      <c r="B69" s="1"/>
      <c r="C69" s="66">
        <f t="shared" si="0"/>
        <v>0</v>
      </c>
      <c r="D69" s="67"/>
      <c r="E69" s="1"/>
      <c r="F69" s="66">
        <f t="shared" si="1"/>
        <v>0</v>
      </c>
      <c r="G69" s="67"/>
    </row>
    <row r="70" spans="2:7">
      <c r="B70" s="1"/>
      <c r="C70" s="66">
        <f t="shared" si="0"/>
        <v>0</v>
      </c>
      <c r="D70" s="67"/>
      <c r="E70" s="1"/>
      <c r="F70" s="66">
        <f t="shared" si="1"/>
        <v>0</v>
      </c>
      <c r="G70" s="67"/>
    </row>
    <row r="71" spans="2:7">
      <c r="B71" s="1"/>
      <c r="C71" s="66">
        <f t="shared" si="0"/>
        <v>0</v>
      </c>
      <c r="D71" s="67"/>
      <c r="E71" s="1"/>
      <c r="F71" s="66">
        <f t="shared" si="1"/>
        <v>0</v>
      </c>
      <c r="G71" s="67"/>
    </row>
    <row r="72" spans="2:7">
      <c r="B72" s="1"/>
      <c r="C72" s="66">
        <f t="shared" ref="C72:C135" si="6">B72/10</f>
        <v>0</v>
      </c>
      <c r="D72" s="67"/>
      <c r="E72" s="1"/>
      <c r="F72" s="66">
        <f t="shared" ref="F72:F135" si="7">E72/10</f>
        <v>0</v>
      </c>
      <c r="G72" s="67"/>
    </row>
    <row r="73" spans="2:7">
      <c r="B73" s="1"/>
      <c r="C73" s="66">
        <f t="shared" si="6"/>
        <v>0</v>
      </c>
      <c r="D73" s="67"/>
      <c r="E73" s="1"/>
      <c r="F73" s="66">
        <f t="shared" si="7"/>
        <v>0</v>
      </c>
      <c r="G73" s="67"/>
    </row>
    <row r="74" spans="2:7">
      <c r="B74" s="1"/>
      <c r="C74" s="66">
        <f t="shared" si="6"/>
        <v>0</v>
      </c>
      <c r="D74" s="67"/>
      <c r="E74" s="1"/>
      <c r="F74" s="66">
        <f t="shared" si="7"/>
        <v>0</v>
      </c>
      <c r="G74" s="67"/>
    </row>
    <row r="75" spans="2:7">
      <c r="B75" s="1"/>
      <c r="C75" s="66">
        <f t="shared" si="6"/>
        <v>0</v>
      </c>
      <c r="D75" s="67"/>
      <c r="E75" s="1"/>
      <c r="F75" s="66">
        <f t="shared" si="7"/>
        <v>0</v>
      </c>
      <c r="G75" s="67"/>
    </row>
    <row r="76" spans="2:7">
      <c r="B76" s="1"/>
      <c r="C76" s="66">
        <f t="shared" si="6"/>
        <v>0</v>
      </c>
      <c r="D76" s="67"/>
      <c r="E76" s="1"/>
      <c r="F76" s="66">
        <f t="shared" si="7"/>
        <v>0</v>
      </c>
      <c r="G76" s="67"/>
    </row>
    <row r="77" spans="2:7">
      <c r="B77" s="1"/>
      <c r="C77" s="66">
        <f t="shared" si="6"/>
        <v>0</v>
      </c>
      <c r="D77" s="67"/>
      <c r="E77" s="1"/>
      <c r="F77" s="66">
        <f t="shared" si="7"/>
        <v>0</v>
      </c>
      <c r="G77" s="67"/>
    </row>
    <row r="78" spans="2:7">
      <c r="B78" s="1"/>
      <c r="C78" s="66">
        <f t="shared" si="6"/>
        <v>0</v>
      </c>
      <c r="D78" s="67"/>
      <c r="E78" s="1"/>
      <c r="F78" s="66">
        <f t="shared" si="7"/>
        <v>0</v>
      </c>
      <c r="G78" s="67"/>
    </row>
    <row r="79" spans="2:7">
      <c r="B79" s="1"/>
      <c r="C79" s="66">
        <f t="shared" si="6"/>
        <v>0</v>
      </c>
      <c r="D79" s="67"/>
      <c r="E79" s="1"/>
      <c r="F79" s="66">
        <f t="shared" si="7"/>
        <v>0</v>
      </c>
      <c r="G79" s="67"/>
    </row>
    <row r="80" spans="2:7">
      <c r="B80" s="1"/>
      <c r="C80" s="66">
        <f t="shared" si="6"/>
        <v>0</v>
      </c>
      <c r="D80" s="67"/>
      <c r="E80" s="1"/>
      <c r="F80" s="66">
        <f t="shared" si="7"/>
        <v>0</v>
      </c>
      <c r="G80" s="67"/>
    </row>
    <row r="81" spans="2:7">
      <c r="B81" s="1"/>
      <c r="C81" s="66">
        <f t="shared" si="6"/>
        <v>0</v>
      </c>
      <c r="D81" s="67"/>
      <c r="E81" s="1"/>
      <c r="F81" s="66">
        <f t="shared" si="7"/>
        <v>0</v>
      </c>
      <c r="G81" s="67"/>
    </row>
    <row r="82" spans="2:7">
      <c r="B82" s="1"/>
      <c r="C82" s="66">
        <f t="shared" si="6"/>
        <v>0</v>
      </c>
      <c r="D82" s="67"/>
      <c r="E82" s="1"/>
      <c r="F82" s="66">
        <f t="shared" si="7"/>
        <v>0</v>
      </c>
      <c r="G82" s="67"/>
    </row>
    <row r="83" spans="2:7">
      <c r="B83" s="1"/>
      <c r="C83" s="66">
        <f t="shared" si="6"/>
        <v>0</v>
      </c>
      <c r="D83" s="67"/>
      <c r="E83" s="1"/>
      <c r="F83" s="66">
        <f t="shared" si="7"/>
        <v>0</v>
      </c>
      <c r="G83" s="67"/>
    </row>
    <row r="84" spans="2:7">
      <c r="B84" s="1"/>
      <c r="C84" s="66">
        <f t="shared" si="6"/>
        <v>0</v>
      </c>
      <c r="D84" s="67"/>
      <c r="E84" s="1"/>
      <c r="F84" s="66">
        <f t="shared" si="7"/>
        <v>0</v>
      </c>
      <c r="G84" s="67"/>
    </row>
    <row r="85" spans="2:7">
      <c r="B85" s="1"/>
      <c r="C85" s="66">
        <f t="shared" si="6"/>
        <v>0</v>
      </c>
      <c r="D85" s="67"/>
      <c r="E85" s="1"/>
      <c r="F85" s="66">
        <f t="shared" si="7"/>
        <v>0</v>
      </c>
      <c r="G85" s="67"/>
    </row>
    <row r="86" spans="2:7">
      <c r="B86" s="1"/>
      <c r="C86" s="66">
        <f t="shared" si="6"/>
        <v>0</v>
      </c>
      <c r="D86" s="67"/>
      <c r="E86" s="1"/>
      <c r="F86" s="66">
        <f t="shared" si="7"/>
        <v>0</v>
      </c>
      <c r="G86" s="67"/>
    </row>
    <row r="87" spans="2:7">
      <c r="B87" s="1"/>
      <c r="C87" s="66">
        <f t="shared" si="6"/>
        <v>0</v>
      </c>
      <c r="D87" s="67"/>
      <c r="E87" s="1"/>
      <c r="F87" s="66">
        <f t="shared" si="7"/>
        <v>0</v>
      </c>
      <c r="G87" s="67"/>
    </row>
    <row r="88" spans="2:7">
      <c r="B88" s="1"/>
      <c r="C88" s="66">
        <f t="shared" si="6"/>
        <v>0</v>
      </c>
      <c r="D88" s="67"/>
      <c r="E88" s="1"/>
      <c r="F88" s="66">
        <f t="shared" si="7"/>
        <v>0</v>
      </c>
      <c r="G88" s="67"/>
    </row>
    <row r="89" spans="2:7">
      <c r="B89" s="1"/>
      <c r="C89" s="66">
        <f t="shared" si="6"/>
        <v>0</v>
      </c>
      <c r="D89" s="67"/>
      <c r="E89" s="1"/>
      <c r="F89" s="66">
        <f t="shared" si="7"/>
        <v>0</v>
      </c>
      <c r="G89" s="67"/>
    </row>
    <row r="90" spans="2:7">
      <c r="B90" s="1"/>
      <c r="C90" s="66">
        <f t="shared" si="6"/>
        <v>0</v>
      </c>
      <c r="D90" s="67"/>
      <c r="E90" s="1"/>
      <c r="F90" s="66">
        <f t="shared" si="7"/>
        <v>0</v>
      </c>
      <c r="G90" s="67"/>
    </row>
    <row r="91" spans="2:7">
      <c r="B91" s="1"/>
      <c r="C91" s="66">
        <f t="shared" si="6"/>
        <v>0</v>
      </c>
      <c r="D91" s="67"/>
      <c r="E91" s="1"/>
      <c r="F91" s="66">
        <f t="shared" si="7"/>
        <v>0</v>
      </c>
      <c r="G91" s="67"/>
    </row>
    <row r="92" spans="2:7">
      <c r="B92" s="1"/>
      <c r="C92" s="66">
        <f t="shared" si="6"/>
        <v>0</v>
      </c>
      <c r="D92" s="67"/>
      <c r="E92" s="1"/>
      <c r="F92" s="66">
        <f t="shared" si="7"/>
        <v>0</v>
      </c>
      <c r="G92" s="67"/>
    </row>
    <row r="93" spans="2:7">
      <c r="B93" s="1"/>
      <c r="C93" s="66">
        <f t="shared" si="6"/>
        <v>0</v>
      </c>
      <c r="D93" s="67"/>
      <c r="E93" s="1"/>
      <c r="F93" s="66">
        <f t="shared" si="7"/>
        <v>0</v>
      </c>
      <c r="G93" s="67"/>
    </row>
    <row r="94" spans="2:7">
      <c r="B94" s="1"/>
      <c r="C94" s="66">
        <f t="shared" si="6"/>
        <v>0</v>
      </c>
      <c r="D94" s="67"/>
      <c r="E94" s="1"/>
      <c r="F94" s="66">
        <f t="shared" si="7"/>
        <v>0</v>
      </c>
      <c r="G94" s="67"/>
    </row>
    <row r="95" spans="2:7">
      <c r="B95" s="1"/>
      <c r="C95" s="66">
        <f t="shared" si="6"/>
        <v>0</v>
      </c>
      <c r="D95" s="67"/>
      <c r="E95" s="1"/>
      <c r="F95" s="66">
        <f t="shared" si="7"/>
        <v>0</v>
      </c>
      <c r="G95" s="67"/>
    </row>
    <row r="96" spans="2:7">
      <c r="B96" s="1"/>
      <c r="C96" s="66">
        <f t="shared" si="6"/>
        <v>0</v>
      </c>
      <c r="D96" s="67"/>
      <c r="E96" s="1"/>
      <c r="F96" s="66">
        <f t="shared" si="7"/>
        <v>0</v>
      </c>
      <c r="G96" s="67"/>
    </row>
    <row r="97" spans="2:7">
      <c r="B97" s="1"/>
      <c r="C97" s="66">
        <f t="shared" si="6"/>
        <v>0</v>
      </c>
      <c r="D97" s="67"/>
      <c r="E97" s="1"/>
      <c r="F97" s="66">
        <f t="shared" si="7"/>
        <v>0</v>
      </c>
      <c r="G97" s="67"/>
    </row>
    <row r="98" spans="2:7">
      <c r="B98" s="1"/>
      <c r="C98" s="66">
        <f t="shared" si="6"/>
        <v>0</v>
      </c>
      <c r="D98" s="67"/>
      <c r="E98" s="1"/>
      <c r="F98" s="66">
        <f t="shared" si="7"/>
        <v>0</v>
      </c>
      <c r="G98" s="67"/>
    </row>
    <row r="99" spans="2:7">
      <c r="B99" s="1"/>
      <c r="C99" s="66">
        <f t="shared" si="6"/>
        <v>0</v>
      </c>
      <c r="D99" s="67"/>
      <c r="E99" s="1"/>
      <c r="F99" s="66">
        <f t="shared" si="7"/>
        <v>0</v>
      </c>
      <c r="G99" s="67"/>
    </row>
    <row r="100" spans="2:7">
      <c r="B100" s="1"/>
      <c r="C100" s="66">
        <f t="shared" si="6"/>
        <v>0</v>
      </c>
      <c r="D100" s="67"/>
      <c r="E100" s="1"/>
      <c r="F100" s="66">
        <f t="shared" si="7"/>
        <v>0</v>
      </c>
      <c r="G100" s="67"/>
    </row>
    <row r="101" spans="2:7">
      <c r="B101" s="1"/>
      <c r="C101" s="66">
        <f t="shared" si="6"/>
        <v>0</v>
      </c>
      <c r="D101" s="67"/>
      <c r="E101" s="1"/>
      <c r="F101" s="66">
        <f t="shared" si="7"/>
        <v>0</v>
      </c>
      <c r="G101" s="67"/>
    </row>
    <row r="102" spans="2:7">
      <c r="B102" s="1"/>
      <c r="C102" s="66">
        <f t="shared" si="6"/>
        <v>0</v>
      </c>
      <c r="D102" s="67"/>
      <c r="E102" s="1"/>
      <c r="F102" s="66">
        <f t="shared" si="7"/>
        <v>0</v>
      </c>
      <c r="G102" s="67"/>
    </row>
    <row r="103" spans="2:7">
      <c r="B103" s="1"/>
      <c r="C103" s="66">
        <f t="shared" si="6"/>
        <v>0</v>
      </c>
      <c r="D103" s="67"/>
      <c r="E103" s="1"/>
      <c r="F103" s="66">
        <f t="shared" si="7"/>
        <v>0</v>
      </c>
      <c r="G103" s="67"/>
    </row>
    <row r="104" spans="2:7">
      <c r="B104" s="1"/>
      <c r="C104" s="66">
        <f t="shared" si="6"/>
        <v>0</v>
      </c>
      <c r="D104" s="67"/>
      <c r="E104" s="1"/>
      <c r="F104" s="66">
        <f t="shared" si="7"/>
        <v>0</v>
      </c>
      <c r="G104" s="67"/>
    </row>
    <row r="105" spans="2:7">
      <c r="B105" s="1"/>
      <c r="C105" s="66">
        <f t="shared" si="6"/>
        <v>0</v>
      </c>
      <c r="D105" s="67"/>
      <c r="E105" s="1"/>
      <c r="F105" s="66">
        <f t="shared" si="7"/>
        <v>0</v>
      </c>
      <c r="G105" s="67"/>
    </row>
    <row r="106" spans="2:7">
      <c r="B106" s="1"/>
      <c r="C106" s="66">
        <f t="shared" si="6"/>
        <v>0</v>
      </c>
      <c r="D106" s="67"/>
      <c r="E106" s="1"/>
      <c r="F106" s="66">
        <f t="shared" si="7"/>
        <v>0</v>
      </c>
      <c r="G106" s="67"/>
    </row>
    <row r="107" spans="2:7">
      <c r="B107" s="1"/>
      <c r="C107" s="66">
        <f t="shared" si="6"/>
        <v>0</v>
      </c>
      <c r="D107" s="67"/>
      <c r="E107" s="1"/>
      <c r="F107" s="66">
        <f t="shared" si="7"/>
        <v>0</v>
      </c>
      <c r="G107" s="67"/>
    </row>
    <row r="108" spans="2:7">
      <c r="B108" s="1"/>
      <c r="C108" s="66">
        <f t="shared" si="6"/>
        <v>0</v>
      </c>
      <c r="D108" s="67"/>
      <c r="E108" s="1"/>
      <c r="F108" s="66">
        <f t="shared" si="7"/>
        <v>0</v>
      </c>
      <c r="G108" s="67"/>
    </row>
    <row r="109" spans="2:7">
      <c r="B109" s="1"/>
      <c r="C109" s="66">
        <f t="shared" si="6"/>
        <v>0</v>
      </c>
      <c r="D109" s="67"/>
      <c r="E109" s="1"/>
      <c r="F109" s="66">
        <f t="shared" si="7"/>
        <v>0</v>
      </c>
      <c r="G109" s="67"/>
    </row>
    <row r="110" spans="2:7">
      <c r="B110" s="1"/>
      <c r="C110" s="66">
        <f t="shared" si="6"/>
        <v>0</v>
      </c>
      <c r="D110" s="67"/>
      <c r="E110" s="1"/>
      <c r="F110" s="66">
        <f t="shared" si="7"/>
        <v>0</v>
      </c>
      <c r="G110" s="67"/>
    </row>
    <row r="111" spans="2:7">
      <c r="B111" s="1"/>
      <c r="C111" s="66">
        <f t="shared" si="6"/>
        <v>0</v>
      </c>
      <c r="D111" s="67"/>
      <c r="E111" s="1"/>
      <c r="F111" s="66">
        <f t="shared" si="7"/>
        <v>0</v>
      </c>
      <c r="G111" s="67"/>
    </row>
    <row r="112" spans="2:7">
      <c r="B112" s="1"/>
      <c r="C112" s="66">
        <f t="shared" si="6"/>
        <v>0</v>
      </c>
      <c r="D112" s="67"/>
      <c r="E112" s="1"/>
      <c r="F112" s="66">
        <f t="shared" si="7"/>
        <v>0</v>
      </c>
      <c r="G112" s="67"/>
    </row>
    <row r="113" spans="2:7">
      <c r="B113" s="1"/>
      <c r="C113" s="66">
        <f t="shared" si="6"/>
        <v>0</v>
      </c>
      <c r="D113" s="67"/>
      <c r="E113" s="1"/>
      <c r="F113" s="66">
        <f t="shared" si="7"/>
        <v>0</v>
      </c>
      <c r="G113" s="67"/>
    </row>
    <row r="114" spans="2:7">
      <c r="B114" s="1"/>
      <c r="C114" s="66">
        <f t="shared" si="6"/>
        <v>0</v>
      </c>
      <c r="D114" s="67"/>
      <c r="E114" s="1"/>
      <c r="F114" s="66">
        <f t="shared" si="7"/>
        <v>0</v>
      </c>
      <c r="G114" s="67"/>
    </row>
    <row r="115" spans="2:7">
      <c r="B115" s="1"/>
      <c r="C115" s="66">
        <f t="shared" si="6"/>
        <v>0</v>
      </c>
      <c r="D115" s="67"/>
      <c r="E115" s="1"/>
      <c r="F115" s="66">
        <f t="shared" si="7"/>
        <v>0</v>
      </c>
      <c r="G115" s="67"/>
    </row>
    <row r="116" spans="2:7">
      <c r="B116" s="1"/>
      <c r="C116" s="66">
        <f t="shared" si="6"/>
        <v>0</v>
      </c>
      <c r="D116" s="67"/>
      <c r="E116" s="1"/>
      <c r="F116" s="66">
        <f t="shared" si="7"/>
        <v>0</v>
      </c>
      <c r="G116" s="67"/>
    </row>
    <row r="117" spans="2:7">
      <c r="B117" s="1"/>
      <c r="C117" s="66">
        <f t="shared" si="6"/>
        <v>0</v>
      </c>
      <c r="D117" s="67"/>
      <c r="E117" s="1"/>
      <c r="F117" s="66">
        <f t="shared" si="7"/>
        <v>0</v>
      </c>
      <c r="G117" s="67"/>
    </row>
    <row r="118" spans="2:7">
      <c r="B118" s="1"/>
      <c r="C118" s="66">
        <f t="shared" si="6"/>
        <v>0</v>
      </c>
      <c r="D118" s="67"/>
      <c r="E118" s="1"/>
      <c r="F118" s="66">
        <f t="shared" si="7"/>
        <v>0</v>
      </c>
      <c r="G118" s="67"/>
    </row>
    <row r="119" spans="2:7">
      <c r="B119" s="1"/>
      <c r="C119" s="66">
        <f t="shared" si="6"/>
        <v>0</v>
      </c>
      <c r="D119" s="67"/>
      <c r="E119" s="1"/>
      <c r="F119" s="66">
        <f t="shared" si="7"/>
        <v>0</v>
      </c>
      <c r="G119" s="67"/>
    </row>
    <row r="120" spans="2:7">
      <c r="B120" s="1"/>
      <c r="C120" s="66">
        <f t="shared" si="6"/>
        <v>0</v>
      </c>
      <c r="D120" s="67"/>
      <c r="E120" s="1"/>
      <c r="F120" s="66">
        <f t="shared" si="7"/>
        <v>0</v>
      </c>
      <c r="G120" s="67"/>
    </row>
    <row r="121" spans="2:7">
      <c r="B121" s="1"/>
      <c r="C121" s="66">
        <f t="shared" si="6"/>
        <v>0</v>
      </c>
      <c r="D121" s="67"/>
      <c r="E121" s="1"/>
      <c r="F121" s="66">
        <f t="shared" si="7"/>
        <v>0</v>
      </c>
      <c r="G121" s="67"/>
    </row>
    <row r="122" spans="2:7">
      <c r="B122" s="1"/>
      <c r="C122" s="66">
        <f t="shared" si="6"/>
        <v>0</v>
      </c>
      <c r="D122" s="67"/>
      <c r="E122" s="1"/>
      <c r="F122" s="66">
        <f t="shared" si="7"/>
        <v>0</v>
      </c>
      <c r="G122" s="67"/>
    </row>
    <row r="123" spans="2:7">
      <c r="B123" s="1"/>
      <c r="C123" s="66">
        <f t="shared" si="6"/>
        <v>0</v>
      </c>
      <c r="D123" s="67"/>
      <c r="E123" s="1"/>
      <c r="F123" s="66">
        <f t="shared" si="7"/>
        <v>0</v>
      </c>
      <c r="G123" s="67"/>
    </row>
    <row r="124" spans="2:7">
      <c r="B124" s="1"/>
      <c r="C124" s="66">
        <f t="shared" si="6"/>
        <v>0</v>
      </c>
      <c r="D124" s="67"/>
      <c r="E124" s="1"/>
      <c r="F124" s="66">
        <f t="shared" si="7"/>
        <v>0</v>
      </c>
      <c r="G124" s="67"/>
    </row>
    <row r="125" spans="2:7">
      <c r="B125" s="1"/>
      <c r="C125" s="66">
        <f t="shared" si="6"/>
        <v>0</v>
      </c>
      <c r="D125" s="67"/>
      <c r="E125" s="1"/>
      <c r="F125" s="66">
        <f t="shared" si="7"/>
        <v>0</v>
      </c>
      <c r="G125" s="67"/>
    </row>
    <row r="126" spans="2:7">
      <c r="B126" s="1"/>
      <c r="C126" s="66">
        <f t="shared" si="6"/>
        <v>0</v>
      </c>
      <c r="D126" s="67"/>
      <c r="E126" s="1"/>
      <c r="F126" s="66">
        <f t="shared" si="7"/>
        <v>0</v>
      </c>
      <c r="G126" s="67"/>
    </row>
    <row r="127" spans="2:7">
      <c r="B127" s="1"/>
      <c r="C127" s="66">
        <f t="shared" si="6"/>
        <v>0</v>
      </c>
      <c r="D127" s="67"/>
      <c r="E127" s="1"/>
      <c r="F127" s="66">
        <f t="shared" si="7"/>
        <v>0</v>
      </c>
      <c r="G127" s="67"/>
    </row>
    <row r="128" spans="2:7">
      <c r="B128" s="1"/>
      <c r="C128" s="66">
        <f t="shared" si="6"/>
        <v>0</v>
      </c>
      <c r="D128" s="67"/>
      <c r="E128" s="1"/>
      <c r="F128" s="66">
        <f t="shared" si="7"/>
        <v>0</v>
      </c>
      <c r="G128" s="67"/>
    </row>
    <row r="129" spans="2:7">
      <c r="B129" s="1"/>
      <c r="C129" s="66">
        <f t="shared" si="6"/>
        <v>0</v>
      </c>
      <c r="D129" s="67"/>
      <c r="E129" s="1"/>
      <c r="F129" s="66">
        <f t="shared" si="7"/>
        <v>0</v>
      </c>
      <c r="G129" s="67"/>
    </row>
    <row r="130" spans="2:7">
      <c r="B130" s="1"/>
      <c r="C130" s="66">
        <f t="shared" si="6"/>
        <v>0</v>
      </c>
      <c r="D130" s="67"/>
      <c r="E130" s="1"/>
      <c r="F130" s="66">
        <f t="shared" si="7"/>
        <v>0</v>
      </c>
      <c r="G130" s="67"/>
    </row>
    <row r="131" spans="2:7">
      <c r="B131" s="1"/>
      <c r="C131" s="66">
        <f t="shared" si="6"/>
        <v>0</v>
      </c>
      <c r="D131" s="67"/>
      <c r="E131" s="1"/>
      <c r="F131" s="66">
        <f t="shared" si="7"/>
        <v>0</v>
      </c>
      <c r="G131" s="67"/>
    </row>
    <row r="132" spans="2:7">
      <c r="B132" s="1"/>
      <c r="C132" s="66">
        <f t="shared" si="6"/>
        <v>0</v>
      </c>
      <c r="D132" s="67"/>
      <c r="E132" s="1"/>
      <c r="F132" s="66">
        <f t="shared" si="7"/>
        <v>0</v>
      </c>
      <c r="G132" s="67"/>
    </row>
    <row r="133" spans="2:7">
      <c r="B133" s="1"/>
      <c r="C133" s="66">
        <f t="shared" si="6"/>
        <v>0</v>
      </c>
      <c r="D133" s="67"/>
      <c r="E133" s="1"/>
      <c r="F133" s="66">
        <f t="shared" si="7"/>
        <v>0</v>
      </c>
      <c r="G133" s="67"/>
    </row>
    <row r="134" spans="2:7">
      <c r="B134" s="1"/>
      <c r="C134" s="66">
        <f t="shared" si="6"/>
        <v>0</v>
      </c>
      <c r="D134" s="67"/>
      <c r="E134" s="1"/>
      <c r="F134" s="66">
        <f t="shared" si="7"/>
        <v>0</v>
      </c>
      <c r="G134" s="67"/>
    </row>
    <row r="135" spans="2:7">
      <c r="B135" s="1"/>
      <c r="C135" s="66">
        <f t="shared" si="6"/>
        <v>0</v>
      </c>
      <c r="D135" s="67"/>
      <c r="E135" s="1"/>
      <c r="F135" s="66">
        <f t="shared" si="7"/>
        <v>0</v>
      </c>
      <c r="G135" s="67"/>
    </row>
    <row r="136" spans="2:7">
      <c r="B136" s="1"/>
      <c r="C136" s="66">
        <f t="shared" ref="C136:C137" si="8">B136/10</f>
        <v>0</v>
      </c>
      <c r="D136" s="67"/>
      <c r="E136" s="1"/>
      <c r="F136" s="66">
        <f t="shared" ref="F136:F137" si="9">E136/10</f>
        <v>0</v>
      </c>
      <c r="G136" s="67"/>
    </row>
    <row r="137" spans="2:7">
      <c r="B137" s="1"/>
      <c r="C137" s="66">
        <f t="shared" si="8"/>
        <v>0</v>
      </c>
      <c r="D137" s="67"/>
      <c r="E137" s="1"/>
      <c r="F137" s="66">
        <f t="shared" si="9"/>
        <v>0</v>
      </c>
      <c r="G137" s="67"/>
    </row>
  </sheetData>
  <sheetProtection sheet="1" objects="1" scenarios="1" selectLockedCells="1"/>
  <mergeCells count="12">
    <mergeCell ref="H27:O27"/>
    <mergeCell ref="L10:L11"/>
    <mergeCell ref="M10:M11"/>
    <mergeCell ref="Y9:Z9"/>
    <mergeCell ref="H10:H11"/>
    <mergeCell ref="J10:J11"/>
    <mergeCell ref="K10:K11"/>
    <mergeCell ref="AC9:AD9"/>
    <mergeCell ref="H1:W1"/>
    <mergeCell ref="H2:W2"/>
    <mergeCell ref="I4:L4"/>
    <mergeCell ref="Q4:R4"/>
  </mergeCells>
  <printOptions horizontalCentered="1" verticalCentered="1"/>
  <pageMargins left="0.19685039370078741" right="0.11811023622047245" top="0.55118110236220474" bottom="0.15748031496062992" header="0.31496062992125984" footer="0.31496062992125984"/>
  <pageSetup paperSize="9" orientation="landscape" r:id="rId1"/>
  <drawing r:id="rId2"/>
  <legacyDrawing r:id="rId3"/>
  <oleObjects>
    <oleObject progId="Equation.3" shapeId="2049" r:id="rId4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Molla</vt:lpstr>
      <vt:lpstr>Oscillazione</vt:lpstr>
      <vt:lpstr>Molla!Area_stampa</vt:lpstr>
      <vt:lpstr>Oscillazione!Area_stampa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Catello Ingenito</dc:creator>
  <cp:lastModifiedBy>Catello Ingenito</cp:lastModifiedBy>
  <cp:lastPrinted>2017-10-19T11:37:18Z</cp:lastPrinted>
  <dcterms:created xsi:type="dcterms:W3CDTF">2017-10-06T14:45:44Z</dcterms:created>
  <dcterms:modified xsi:type="dcterms:W3CDTF">2017-11-10T16:43:56Z</dcterms:modified>
</cp:coreProperties>
</file>